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ace2\Documents\長寿補強土(株) 17年8月18日\新開発・改良\モルタル補修\LLモルタル工法　マニュアル\歩掛資料\"/>
    </mc:Choice>
  </mc:AlternateContent>
  <bookViews>
    <workbookView xWindow="0" yWindow="0" windowWidth="26520" windowHeight="12490" xr2:uid="{00000000-000D-0000-FFFF-FFFF00000000}"/>
  </bookViews>
  <sheets>
    <sheet name="見積書かがみ" sheetId="3" r:id="rId1"/>
    <sheet name="内訳" sheetId="1" r:id="rId2"/>
    <sheet name="法面清掃工（必要な場合）" sheetId="2" r:id="rId3"/>
    <sheet name="法面洗浄工" sheetId="4" r:id="rId4"/>
    <sheet name="ステンレスアンカー設置工 " sheetId="5" r:id="rId5"/>
    <sheet name="注入工" sheetId="6" r:id="rId6"/>
    <sheet name="水抜きパイプ設置工" sheetId="9" r:id="rId7"/>
    <sheet name="繊維モルタル吹付工" sheetId="7" r:id="rId8"/>
  </sheets>
  <definedNames>
    <definedName name="_xlnm.Print_Area" localSheetId="0">見積書かがみ!$A$1:$E$21</definedName>
    <definedName name="_xlnm.Print_Area" localSheetId="1">内訳!$A$1:$I$11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9" l="1"/>
  <c r="H8" i="9"/>
  <c r="H9" i="9"/>
  <c r="H10" i="9"/>
  <c r="G6" i="1"/>
  <c r="H6" i="1"/>
  <c r="G7" i="1"/>
  <c r="H7" i="1"/>
  <c r="G8" i="1"/>
  <c r="H8" i="1"/>
  <c r="G9" i="1"/>
  <c r="H9" i="1"/>
  <c r="H7" i="9"/>
  <c r="H11" i="9"/>
  <c r="H12" i="9"/>
  <c r="G10" i="1"/>
  <c r="H10" i="1"/>
  <c r="H7" i="7"/>
  <c r="H8" i="7"/>
  <c r="H9" i="7"/>
  <c r="H10" i="7"/>
  <c r="H11" i="7"/>
  <c r="H12" i="7"/>
  <c r="H13" i="7"/>
  <c r="H14" i="7"/>
  <c r="H15" i="7"/>
  <c r="H16" i="7"/>
  <c r="H20" i="7"/>
  <c r="G11" i="1"/>
  <c r="H11" i="1"/>
  <c r="H15" i="1"/>
  <c r="H12" i="6"/>
  <c r="H7" i="2"/>
  <c r="H8" i="2"/>
  <c r="H9" i="2"/>
  <c r="H10" i="2"/>
  <c r="H11" i="2"/>
  <c r="H20" i="2"/>
  <c r="H12" i="5"/>
  <c r="H7" i="5"/>
  <c r="H8" i="5"/>
  <c r="H9" i="5"/>
  <c r="H10" i="5"/>
  <c r="H11" i="5"/>
  <c r="H20" i="5"/>
  <c r="B2" i="9"/>
  <c r="B2" i="7"/>
  <c r="H11" i="6"/>
  <c r="H8" i="6"/>
  <c r="H9" i="6"/>
  <c r="H10" i="6"/>
  <c r="H7" i="6"/>
  <c r="H13" i="6"/>
  <c r="H14" i="6"/>
  <c r="H21" i="6"/>
  <c r="B2" i="6"/>
  <c r="H12" i="4"/>
  <c r="B2" i="5"/>
  <c r="H21" i="4"/>
  <c r="H11" i="4"/>
  <c r="H8" i="4"/>
  <c r="H9" i="4"/>
  <c r="H10" i="4"/>
  <c r="H7" i="4"/>
  <c r="B2" i="4"/>
  <c r="B2" i="2"/>
  <c r="B2" i="1"/>
</calcChain>
</file>

<file path=xl/sharedStrings.xml><?xml version="1.0" encoding="utf-8"?>
<sst xmlns="http://schemas.openxmlformats.org/spreadsheetml/2006/main" count="218" uniqueCount="75">
  <si>
    <t>工事名　</t>
    <rPh sb="0" eb="3">
      <t>コウジメイ</t>
    </rPh>
    <phoneticPr fontId="2"/>
  </si>
  <si>
    <t>１頁</t>
    <rPh sb="1" eb="2">
      <t>ページ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</si>
  <si>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</si>
  <si>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</si>
  <si>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工　種　･　種　別　･　細　別　･　規　格</t>
    <rPh sb="0" eb="1">
      <t>コウ</t>
    </rPh>
    <rPh sb="2" eb="3">
      <t>シュ</t>
    </rPh>
    <rPh sb="6" eb="7">
      <t>タネ</t>
    </rPh>
    <rPh sb="8" eb="9">
      <t>ベツ</t>
    </rPh>
    <rPh sb="12" eb="13">
      <t>サイ</t>
    </rPh>
    <rPh sb="14" eb="15">
      <t>ベツ</t>
    </rPh>
    <rPh sb="18" eb="19">
      <t>キ</t>
    </rPh>
    <rPh sb="20" eb="21">
      <t>カク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</si>
  <si>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</si>
  <si>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</si>
  <si>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単　価（円）</t>
    <rPh sb="0" eb="1">
      <t>タン</t>
    </rPh>
    <rPh sb="2" eb="3">
      <t>アタイ</t>
    </rPh>
    <rPh sb="4" eb="5">
      <t>エン</t>
    </rPh>
    <phoneticPr fontId="2"/>
  </si>
  <si>
    <t>価　格（円）</t>
    <rPh sb="0" eb="1">
      <t>アタイ</t>
    </rPh>
    <rPh sb="2" eb="3">
      <t>カク</t>
    </rPh>
    <rPh sb="4" eb="5">
      <t>エン</t>
    </rPh>
    <phoneticPr fontId="2"/>
  </si>
  <si>
    <t>摘　要</t>
    <rPh sb="0" eb="1">
      <t>チャク</t>
    </rPh>
    <rPh sb="2" eb="3">
      <t>ヨウ</t>
    </rPh>
    <phoneticPr fontId="2"/>
  </si>
  <si>
    <t>本</t>
    <rPh sb="0" eb="1">
      <t>ホン</t>
    </rPh>
    <phoneticPr fontId="2"/>
  </si>
  <si>
    <t>注入打設</t>
    <rPh sb="0" eb="2">
      <t>チュウニュウ</t>
    </rPh>
    <rPh sb="2" eb="4">
      <t>ダセツ</t>
    </rPh>
    <phoneticPr fontId="2"/>
  </si>
  <si>
    <t>㎥</t>
    <phoneticPr fontId="2"/>
  </si>
  <si>
    <t>直接工事費</t>
    <rPh sb="0" eb="2">
      <t>チョクセツ</t>
    </rPh>
    <rPh sb="2" eb="5">
      <t>コウジヒ</t>
    </rPh>
    <phoneticPr fontId="2"/>
  </si>
  <si>
    <t>合計</t>
    <rPh sb="0" eb="2">
      <t>ゴウケイ</t>
    </rPh>
    <phoneticPr fontId="2"/>
  </si>
  <si>
    <t>　</t>
    <phoneticPr fontId="2"/>
  </si>
  <si>
    <t>工事名</t>
    <rPh sb="0" eb="3">
      <t>コウジメイ</t>
    </rPh>
    <phoneticPr fontId="2"/>
  </si>
  <si>
    <t>２頁</t>
    <rPh sb="1" eb="2">
      <t>ページ</t>
    </rPh>
    <phoneticPr fontId="2"/>
  </si>
  <si>
    <t>価　格</t>
    <rPh sb="0" eb="1">
      <t>アタイ</t>
    </rPh>
    <rPh sb="2" eb="3">
      <t>カク</t>
    </rPh>
    <phoneticPr fontId="2"/>
  </si>
  <si>
    <t>　　世話役</t>
    <rPh sb="2" eb="5">
      <t>セワヤク</t>
    </rPh>
    <phoneticPr fontId="2"/>
  </si>
  <si>
    <t>人</t>
    <rPh sb="0" eb="1">
      <t>ニン</t>
    </rPh>
    <phoneticPr fontId="2"/>
  </si>
  <si>
    <t>　　特殊作業員</t>
    <rPh sb="2" eb="4">
      <t>トクシュ</t>
    </rPh>
    <rPh sb="4" eb="7">
      <t>サギョウイン</t>
    </rPh>
    <phoneticPr fontId="2"/>
  </si>
  <si>
    <t>　　普通作業員</t>
    <rPh sb="2" eb="4">
      <t>フツウ</t>
    </rPh>
    <rPh sb="4" eb="7">
      <t>サギョウイン</t>
    </rPh>
    <phoneticPr fontId="2"/>
  </si>
  <si>
    <t>　　（　労務費小計　）</t>
    <rPh sb="4" eb="7">
      <t>ロウムヒ</t>
    </rPh>
    <rPh sb="7" eb="9">
      <t>ショウケイ</t>
    </rPh>
    <phoneticPr fontId="2"/>
  </si>
  <si>
    <t>　　諸雑費</t>
    <rPh sb="2" eb="3">
      <t>ショ</t>
    </rPh>
    <rPh sb="3" eb="5">
      <t>ザッピ</t>
    </rPh>
    <phoneticPr fontId="2"/>
  </si>
  <si>
    <t>％</t>
    <phoneticPr fontId="2"/>
  </si>
  <si>
    <t>　　　</t>
    <phoneticPr fontId="2"/>
  </si>
  <si>
    <t>　　計</t>
    <rPh sb="2" eb="3">
      <t>ケイ</t>
    </rPh>
    <phoneticPr fontId="2"/>
  </si>
  <si>
    <t>L1.4Cタイプ　L=3.5mの場合</t>
    <rPh sb="16" eb="18">
      <t>バアイ</t>
    </rPh>
    <phoneticPr fontId="2"/>
  </si>
  <si>
    <t>●●法面補修</t>
    <rPh sb="2" eb="4">
      <t>ノリメン</t>
    </rPh>
    <rPh sb="4" eb="6">
      <t>ホシュウ</t>
    </rPh>
    <phoneticPr fontId="2"/>
  </si>
  <si>
    <t>法面清掃工</t>
    <rPh sb="0" eb="2">
      <t>ノリメン</t>
    </rPh>
    <rPh sb="2" eb="4">
      <t>セイソウ</t>
    </rPh>
    <rPh sb="4" eb="5">
      <t>コウ</t>
    </rPh>
    <phoneticPr fontId="2"/>
  </si>
  <si>
    <t>100㎡当たり</t>
    <rPh sb="4" eb="5">
      <t>ア</t>
    </rPh>
    <phoneticPr fontId="2"/>
  </si>
  <si>
    <t>　　法面工</t>
    <rPh sb="2" eb="4">
      <t>ノリメン</t>
    </rPh>
    <rPh sb="4" eb="5">
      <t>コウ</t>
    </rPh>
    <phoneticPr fontId="2"/>
  </si>
  <si>
    <t>労務費合計の15％</t>
    <rPh sb="0" eb="3">
      <t>ロウムヒ</t>
    </rPh>
    <rPh sb="3" eb="5">
      <t>ゴウケイ</t>
    </rPh>
    <phoneticPr fontId="2"/>
  </si>
  <si>
    <t>法面洗浄工</t>
    <rPh sb="0" eb="2">
      <t>ノリメン</t>
    </rPh>
    <rPh sb="2" eb="4">
      <t>センジョウ</t>
    </rPh>
    <rPh sb="4" eb="5">
      <t>コウ</t>
    </rPh>
    <phoneticPr fontId="2"/>
  </si>
  <si>
    <t>労務費合計の5％</t>
    <rPh sb="0" eb="3">
      <t>ロウムヒ</t>
    </rPh>
    <rPh sb="3" eb="5">
      <t>ゴウケイ</t>
    </rPh>
    <phoneticPr fontId="2"/>
  </si>
  <si>
    <t>100本当たり</t>
    <rPh sb="3" eb="4">
      <t>ホン</t>
    </rPh>
    <rPh sb="4" eb="5">
      <t>ア</t>
    </rPh>
    <phoneticPr fontId="2"/>
  </si>
  <si>
    <t>　　固定ボルト</t>
    <rPh sb="2" eb="4">
      <t>コテイ</t>
    </rPh>
    <phoneticPr fontId="2"/>
  </si>
  <si>
    <t>SUS304　異形棒鋼　D13　先端・曲げ加工品</t>
    <rPh sb="7" eb="9">
      <t>イケイ</t>
    </rPh>
    <rPh sb="9" eb="11">
      <t>ボウコウ</t>
    </rPh>
    <rPh sb="16" eb="18">
      <t>センタン</t>
    </rPh>
    <rPh sb="19" eb="20">
      <t>マ</t>
    </rPh>
    <rPh sb="21" eb="23">
      <t>カコウ</t>
    </rPh>
    <rPh sb="23" eb="24">
      <t>ヒン</t>
    </rPh>
    <phoneticPr fontId="2"/>
  </si>
  <si>
    <t>1㎥当たり</t>
    <rPh sb="2" eb="3">
      <t>ア</t>
    </rPh>
    <phoneticPr fontId="2"/>
  </si>
  <si>
    <t>注入工</t>
    <rPh sb="0" eb="2">
      <t>チュウニュウ</t>
    </rPh>
    <rPh sb="2" eb="3">
      <t>コウ</t>
    </rPh>
    <phoneticPr fontId="2"/>
  </si>
  <si>
    <t>　　ポルトランドセメント</t>
    <phoneticPr fontId="2"/>
  </si>
  <si>
    <t>　　混和剤</t>
    <rPh sb="2" eb="5">
      <t>コンワザイ</t>
    </rPh>
    <phoneticPr fontId="2"/>
  </si>
  <si>
    <t>kg</t>
  </si>
  <si>
    <t>ℓ</t>
    <phoneticPr fontId="2"/>
  </si>
  <si>
    <t>1230÷25＝49.2袋</t>
    <rPh sb="12" eb="13">
      <t>フクロ</t>
    </rPh>
    <phoneticPr fontId="2"/>
  </si>
  <si>
    <t>袋</t>
    <rPh sb="0" eb="1">
      <t>フクロ</t>
    </rPh>
    <phoneticPr fontId="2"/>
  </si>
  <si>
    <t>繊維モルタル吹付工</t>
    <rPh sb="0" eb="2">
      <t>センイ</t>
    </rPh>
    <rPh sb="6" eb="8">
      <t>フキツケ</t>
    </rPh>
    <rPh sb="8" eb="9">
      <t>コウ</t>
    </rPh>
    <phoneticPr fontId="2"/>
  </si>
  <si>
    <t>㎥</t>
  </si>
  <si>
    <t>　　短繊維</t>
    <rPh sb="2" eb="5">
      <t>タンセンイ</t>
    </rPh>
    <phoneticPr fontId="2"/>
  </si>
  <si>
    <t xml:space="preserve">クラテックrsf400×18（ビニロン繊維） </t>
    <rPh sb="19" eb="21">
      <t>センイ</t>
    </rPh>
    <phoneticPr fontId="2"/>
  </si>
  <si>
    <t>法面に生えている樹木や土砂の除去</t>
    <rPh sb="0" eb="2">
      <t>ノリメン</t>
    </rPh>
    <rPh sb="3" eb="4">
      <t>ハ</t>
    </rPh>
    <rPh sb="8" eb="10">
      <t>ジュモク</t>
    </rPh>
    <rPh sb="11" eb="13">
      <t>ドシャ</t>
    </rPh>
    <rPh sb="14" eb="16">
      <t>ジョキョ</t>
    </rPh>
    <phoneticPr fontId="2"/>
  </si>
  <si>
    <t>法面高圧洗浄工</t>
    <rPh sb="0" eb="2">
      <t>ノリメン</t>
    </rPh>
    <rPh sb="2" eb="4">
      <t>コウアツ</t>
    </rPh>
    <rPh sb="4" eb="6">
      <t>センジョウ</t>
    </rPh>
    <rPh sb="6" eb="7">
      <t>コウ</t>
    </rPh>
    <phoneticPr fontId="2"/>
  </si>
  <si>
    <t>㎡</t>
    <phoneticPr fontId="2"/>
  </si>
  <si>
    <t>L=1000+500　SUS304</t>
    <phoneticPr fontId="2"/>
  </si>
  <si>
    <t>水抜きパイプ設置工</t>
    <rPh sb="0" eb="2">
      <t>ミズヌ</t>
    </rPh>
    <rPh sb="6" eb="8">
      <t>セッチ</t>
    </rPh>
    <rPh sb="8" eb="9">
      <t>コウ</t>
    </rPh>
    <phoneticPr fontId="2"/>
  </si>
  <si>
    <t>水抜きパイプ設置工</t>
    <rPh sb="0" eb="2">
      <t>ミズヌ</t>
    </rPh>
    <rPh sb="6" eb="9">
      <t>セッチコウ</t>
    </rPh>
    <phoneticPr fontId="2"/>
  </si>
  <si>
    <t>ステンレスアンカー設置工</t>
    <rPh sb="9" eb="11">
      <t>セッチ</t>
    </rPh>
    <rPh sb="11" eb="12">
      <t>コウ</t>
    </rPh>
    <phoneticPr fontId="2"/>
  </si>
  <si>
    <t>LLモルタル補修工　直接工事費</t>
    <rPh sb="6" eb="8">
      <t>ホシュウ</t>
    </rPh>
    <rPh sb="8" eb="9">
      <t>コウ</t>
    </rPh>
    <rPh sb="10" eb="12">
      <t>チョクセツ</t>
    </rPh>
    <rPh sb="12" eb="15">
      <t>コウジヒ</t>
    </rPh>
    <phoneticPr fontId="2"/>
  </si>
  <si>
    <t>労務費合計の3％</t>
    <rPh sb="0" eb="3">
      <t>ロウムヒ</t>
    </rPh>
    <rPh sb="3" eb="5">
      <t>ゴウケイ</t>
    </rPh>
    <phoneticPr fontId="2"/>
  </si>
  <si>
    <t>100本当たり</t>
    <rPh sb="3" eb="4">
      <t>ポン</t>
    </rPh>
    <rPh sb="4" eb="5">
      <t>ア</t>
    </rPh>
    <phoneticPr fontId="2"/>
  </si>
  <si>
    <t>　　　砂</t>
    <rPh sb="3" eb="4">
      <t>スナ</t>
    </rPh>
    <phoneticPr fontId="2"/>
  </si>
  <si>
    <t>繊維補強モルタル0.889㎥必要
420×0.889÷25＝14.9袋</t>
    <rPh sb="0" eb="2">
      <t>センイ</t>
    </rPh>
    <rPh sb="2" eb="4">
      <t>ホキョウ</t>
    </rPh>
    <rPh sb="14" eb="16">
      <t>ヒツヨウ</t>
    </rPh>
    <rPh sb="34" eb="35">
      <t>フクロ</t>
    </rPh>
    <phoneticPr fontId="2"/>
  </si>
  <si>
    <t>繊維補強モルタル0.889㎥必要
1.24×0.889＝1.10</t>
    <rPh sb="0" eb="2">
      <t>センイ</t>
    </rPh>
    <rPh sb="2" eb="4">
      <t>ホキョウ</t>
    </rPh>
    <rPh sb="14" eb="16">
      <t>ヒツヨウ</t>
    </rPh>
    <phoneticPr fontId="2"/>
  </si>
  <si>
    <t>繊維補強モルタル0.889㎥必要
10×0.889＝8.89kg</t>
    <rPh sb="0" eb="2">
      <t>センイ</t>
    </rPh>
    <rPh sb="2" eb="4">
      <t>ホキョウ</t>
    </rPh>
    <rPh sb="14" eb="16">
      <t>ヒツヨウ</t>
    </rPh>
    <phoneticPr fontId="2"/>
  </si>
  <si>
    <t>繊維補強モルタル0.889㎥必要
2.5×0.889＝2.22L</t>
    <rPh sb="0" eb="2">
      <t>センイ</t>
    </rPh>
    <rPh sb="2" eb="4">
      <t>ホキョウ</t>
    </rPh>
    <rPh sb="14" eb="16">
      <t>ヒツヨウ</t>
    </rPh>
    <phoneticPr fontId="2"/>
  </si>
  <si>
    <t>必要注入量</t>
    <rPh sb="0" eb="2">
      <t>ヒツヨウ</t>
    </rPh>
    <rPh sb="2" eb="4">
      <t>チュウニュウ</t>
    </rPh>
    <rPh sb="4" eb="5">
      <t>リョウ</t>
    </rPh>
    <phoneticPr fontId="2"/>
  </si>
  <si>
    <t>100㎡当り</t>
    <rPh sb="4" eb="5">
      <t>アタ</t>
    </rPh>
    <phoneticPr fontId="2"/>
  </si>
  <si>
    <t>Ｖ0＝0.005ｍ×100㎡</t>
    <phoneticPr fontId="2"/>
  </si>
  <si>
    <t>　　＝0.5㎥</t>
    <phoneticPr fontId="2"/>
  </si>
  <si>
    <t>100÷2.25㎡＝44.4</t>
    <phoneticPr fontId="2"/>
  </si>
  <si>
    <t>V =44.4本×3.14×42㎜÷2×42㎜÷２×0.000001×1.0ｍ×（割り増し係数5.0）+Ｖ0</t>
    <rPh sb="7" eb="8">
      <t>ホン</t>
    </rPh>
    <rPh sb="41" eb="42">
      <t>ワ</t>
    </rPh>
    <rPh sb="43" eb="44">
      <t>マ</t>
    </rPh>
    <rPh sb="45" eb="47">
      <t>ケイスウ</t>
    </rPh>
    <phoneticPr fontId="2"/>
  </si>
  <si>
    <t>　＝0.807</t>
    <phoneticPr fontId="2"/>
  </si>
  <si>
    <t>平均空洞高さ0.5ｃｍの場合</t>
    <rPh sb="0" eb="2">
      <t>ヘイキン</t>
    </rPh>
    <rPh sb="2" eb="4">
      <t>クウドウ</t>
    </rPh>
    <rPh sb="4" eb="5">
      <t>タカ</t>
    </rPh>
    <rPh sb="12" eb="14">
      <t>バアイ</t>
    </rPh>
    <phoneticPr fontId="2"/>
  </si>
  <si>
    <t>積算例です。</t>
    <rPh sb="0" eb="2">
      <t>セキサン</t>
    </rPh>
    <rPh sb="2" eb="3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</si>
</sst>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¥&quot;#,##0;&quot;¥&quot;\-#,##0"/>
    <numFmt numFmtId="176" formatCode="0.0_ "/>
    <numFmt numFmtId="177" formatCode="0.000_ "/>
    <numFmt numFmtId="178" formatCode="0.0;[Red]0.0"/>
    <numFmt numFmtId="179" formatCode="0.0_);[Red]\(0.0\)"/>
    <numFmt numFmtId="180" formatCode="#,##0_ "/>
    <numFmt numFmtId="181" formatCode="0.00_);[Red]\(0.00\)"/>
    <numFmt numFmtId="182" formatCode="0.0000_);[Red]\(0.0000\)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name val="HG丸ｺﾞｼｯｸM-PRO"/>
      <family val="3"/>
      <charset val="128"/>
    </font>
    <font>
      <sz val="14"/>
      <name val="HGP創英ﾌﾟﾚｾﾞﾝｽEB"/>
      <family val="1"/>
      <charset val="128"/>
    </font>
    <font>
      <sz val="36"/>
      <name val="HGP創英ﾌﾟﾚｾﾞﾝｽEB"/>
      <family val="1"/>
      <charset val="128"/>
    </font>
    <font>
      <sz val="11"/>
      <name val="HGP創英ﾌﾟﾚｾﾞﾝｽEB"/>
      <family val="1"/>
      <charset val="128"/>
    </font>
    <font>
      <sz val="16"/>
      <name val="HGP創英ﾌﾟﾚｾﾞﾝｽEB"/>
      <family val="1"/>
      <charset val="128"/>
    </font>
    <font>
      <sz val="24"/>
      <name val="HGPｺﾞｼｯｸE"/>
      <family val="3"/>
      <charset val="128"/>
    </font>
    <font>
      <sz val="20"/>
      <name val="HGPｺﾞｼｯｸE"/>
      <family val="3"/>
      <charset val="128"/>
    </font>
    <font>
      <sz val="16"/>
      <name val="HGPｺﾞｼｯｸE"/>
      <family val="3"/>
      <charset val="128"/>
    </font>
    <font>
      <sz val="12"/>
      <name val="ＭＳ 明朝"/>
      <family val="1"/>
      <charset val="128"/>
    </font>
    <font>
      <sz val="12"/>
      <name val="HGP創英ﾌﾟﾚｾﾞﾝｽEB"/>
      <family val="1"/>
      <charset val="128"/>
    </font>
    <font>
      <sz val="22"/>
      <name val="HGP創英ﾌﾟﾚｾﾞﾝｽEB"/>
      <family val="1"/>
      <charset val="128"/>
    </font>
    <font>
      <b/>
      <sz val="12"/>
      <name val="HGP創英ﾌﾟﾚｾﾞﾝｽEB"/>
      <family val="1"/>
      <charset val="128"/>
    </font>
    <font>
      <sz val="18"/>
      <name val="HGP創英ﾌﾟﾚｾﾞﾝｽEB"/>
      <family val="1"/>
      <charset val="128"/>
    </font>
    <font>
      <sz val="10.5"/>
      <name val="游明朝"/>
      <family val="1"/>
      <charset val="128"/>
    </font>
    <font>
      <sz val="24"/>
      <color rgb="FFFF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color theme="1"/>
      <name val="HGSｺﾞｼｯｸE"/>
      <family val="3"/>
      <charset val="128"/>
    </font>
    <font>
      <sz val="12"/>
      <color rgb="FFFF0000"/>
      <name val="ＭＳ Ｐ明朝"/>
      <family val="1"/>
      <charset val="128"/>
    </font>
    <font>
      <sz val="14"/>
      <name val="HGｺﾞｼｯｸE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10"/>
      </right>
      <top style="medium">
        <color indexed="64"/>
      </top>
      <bottom/>
      <diagonal/>
    </border>
    <border>
      <left style="hair">
        <color indexed="1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10"/>
      </right>
      <top/>
      <bottom style="thin">
        <color indexed="64"/>
      </bottom>
      <diagonal/>
    </border>
    <border>
      <left style="hair">
        <color indexed="10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hair">
        <color indexed="10"/>
      </bottom>
      <diagonal/>
    </border>
    <border>
      <left/>
      <right style="hair">
        <color indexed="10"/>
      </right>
      <top/>
      <bottom style="hair">
        <color indexed="10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medium">
        <color indexed="64"/>
      </right>
      <top style="hair">
        <color indexed="10"/>
      </top>
      <bottom style="hair">
        <color indexed="10"/>
      </bottom>
      <diagonal/>
    </border>
    <border>
      <left style="medium">
        <color indexed="64"/>
      </left>
      <right/>
      <top style="hair">
        <color rgb="FFFF0000"/>
      </top>
      <bottom style="hair">
        <color rgb="FFFF0000"/>
      </bottom>
      <diagonal/>
    </border>
    <border>
      <left/>
      <right/>
      <top style="hair">
        <color rgb="FFFF0000"/>
      </top>
      <bottom style="hair">
        <color rgb="FFFF0000"/>
      </bottom>
      <diagonal/>
    </border>
    <border>
      <left/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medium">
        <color indexed="64"/>
      </left>
      <right/>
      <top style="hair">
        <color indexed="10"/>
      </top>
      <bottom/>
      <diagonal/>
    </border>
    <border>
      <left/>
      <right style="hair">
        <color rgb="FFFF0000"/>
      </right>
      <top style="hair">
        <color indexed="10"/>
      </top>
      <bottom/>
      <diagonal/>
    </border>
    <border>
      <left/>
      <right/>
      <top style="hair">
        <color indexed="10"/>
      </top>
      <bottom style="hair">
        <color rgb="FFFF0000"/>
      </bottom>
      <diagonal/>
    </border>
    <border>
      <left/>
      <right style="hair">
        <color indexed="10"/>
      </right>
      <top style="hair">
        <color indexed="10"/>
      </top>
      <bottom style="hair">
        <color rgb="FFFF0000"/>
      </bottom>
      <diagonal/>
    </border>
    <border>
      <left style="medium">
        <color indexed="64"/>
      </left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 style="hair">
        <color indexed="10"/>
      </left>
      <right/>
      <top style="hair">
        <color indexed="10"/>
      </top>
      <bottom style="hair">
        <color rgb="FFFF0000"/>
      </bottom>
      <diagonal/>
    </border>
    <border>
      <left style="hair">
        <color indexed="10"/>
      </left>
      <right/>
      <top/>
      <bottom style="hair">
        <color indexed="1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/>
      <right style="hair">
        <color indexed="10"/>
      </right>
      <top/>
      <bottom/>
      <diagonal/>
    </border>
    <border>
      <left style="hair">
        <color indexed="10"/>
      </left>
      <right style="hair">
        <color indexed="10"/>
      </right>
      <top/>
      <bottom style="hair">
        <color indexed="10"/>
      </bottom>
      <diagonal/>
    </border>
    <border>
      <left style="hair">
        <color indexed="10"/>
      </left>
      <right/>
      <top style="hair">
        <color rgb="FFFF0000"/>
      </top>
      <bottom style="hair">
        <color indexed="10"/>
      </bottom>
      <diagonal/>
    </border>
    <border>
      <left style="hair">
        <color indexed="10"/>
      </left>
      <right style="hair">
        <color indexed="1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/>
      <top/>
      <bottom/>
      <diagonal/>
    </border>
    <border>
      <left style="medium">
        <color indexed="64"/>
      </left>
      <right/>
      <top style="hair">
        <color rgb="FFFF0000"/>
      </top>
      <bottom/>
      <diagonal/>
    </border>
    <border>
      <left/>
      <right style="hair">
        <color rgb="FFFF0000"/>
      </right>
      <top style="hair">
        <color rgb="FFFF0000"/>
      </top>
      <bottom/>
      <diagonal/>
    </border>
    <border>
      <left style="hair">
        <color rgb="FFFF0000"/>
      </left>
      <right style="hair">
        <color rgb="FFFF0000"/>
      </right>
      <top/>
      <bottom style="hair">
        <color rgb="FFFF0000"/>
      </bottom>
      <diagonal/>
    </border>
    <border>
      <left style="medium">
        <color indexed="64"/>
      </left>
      <right/>
      <top style="hair">
        <color rgb="FFFF0000"/>
      </top>
      <bottom style="medium">
        <color indexed="64"/>
      </bottom>
      <diagonal/>
    </border>
    <border>
      <left/>
      <right style="hair">
        <color rgb="FFFF0000"/>
      </right>
      <top style="hair">
        <color indexed="1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rgb="FFFF0000"/>
      </right>
      <top/>
      <bottom style="medium">
        <color indexed="64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10"/>
      </left>
      <right style="medium">
        <color indexed="64"/>
      </right>
      <top/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rgb="FFFF0000"/>
      </bottom>
      <diagonal/>
    </border>
    <border>
      <left style="medium">
        <color indexed="64"/>
      </left>
      <right/>
      <top style="hair">
        <color indexed="10"/>
      </top>
      <bottom style="medium">
        <color indexed="64"/>
      </bottom>
      <diagonal/>
    </border>
    <border>
      <left/>
      <right style="hair">
        <color indexed="10"/>
      </right>
      <top style="hair">
        <color indexed="10"/>
      </top>
      <bottom style="medium">
        <color indexed="64"/>
      </bottom>
      <diagonal/>
    </border>
    <border>
      <left style="hair">
        <color indexed="10"/>
      </left>
      <right/>
      <top style="hair">
        <color indexed="10"/>
      </top>
      <bottom style="medium">
        <color indexed="64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medium">
        <color indexed="64"/>
      </bottom>
      <diagonal/>
    </border>
    <border>
      <left style="hair">
        <color indexed="10"/>
      </left>
      <right style="medium">
        <color indexed="64"/>
      </right>
      <top style="hair">
        <color indexed="1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10"/>
      </bottom>
      <diagonal/>
    </border>
    <border>
      <left/>
      <right style="hair">
        <color indexed="10"/>
      </right>
      <top style="hair">
        <color rgb="FFFF0000"/>
      </top>
      <bottom style="hair">
        <color indexed="1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rgb="FFFF0000"/>
      </bottom>
      <diagonal/>
    </border>
    <border>
      <left/>
      <right style="hair">
        <color rgb="FFFF0000"/>
      </right>
      <top style="thin">
        <color indexed="64"/>
      </top>
      <bottom style="hair">
        <color rgb="FFFF0000"/>
      </bottom>
      <diagonal/>
    </border>
    <border>
      <left style="medium">
        <color indexed="64"/>
      </left>
      <right/>
      <top style="hair">
        <color rgb="FFFF0000"/>
      </top>
      <bottom style="hair">
        <color indexed="10"/>
      </bottom>
      <diagonal/>
    </border>
    <border>
      <left/>
      <right/>
      <top style="hair">
        <color rgb="FFFF0000"/>
      </top>
      <bottom style="hair">
        <color indexed="10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/>
      <bottom/>
      <diagonal/>
    </border>
    <border>
      <left style="hair">
        <color rgb="FFFF0000"/>
      </left>
      <right style="medium">
        <color indexed="64"/>
      </right>
      <top/>
      <bottom style="hair">
        <color rgb="FFFF0000"/>
      </bottom>
      <diagonal/>
    </border>
    <border>
      <left style="hair">
        <color rgb="FFFF0000"/>
      </left>
      <right/>
      <top/>
      <bottom style="hair">
        <color rgb="FFFF0000"/>
      </bottom>
      <diagonal/>
    </border>
    <border>
      <left/>
      <right/>
      <top/>
      <bottom style="hair">
        <color rgb="FFFF0000"/>
      </bottom>
      <diagonal/>
    </border>
    <border>
      <left/>
      <right style="hair">
        <color indexed="10"/>
      </right>
      <top style="hair">
        <color indexed="10"/>
      </top>
      <bottom/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indexed="10"/>
      </bottom>
      <diagonal/>
    </border>
    <border>
      <left style="hair">
        <color rgb="FFFF0000"/>
      </left>
      <right style="hair">
        <color rgb="FFFF0000"/>
      </right>
      <top style="hair">
        <color indexed="10"/>
      </top>
      <bottom style="hair">
        <color indexed="10"/>
      </bottom>
      <diagonal/>
    </border>
    <border>
      <left/>
      <right style="hair">
        <color rgb="FFFF0000"/>
      </right>
      <top style="hair">
        <color indexed="10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/>
      <diagonal/>
    </border>
    <border>
      <left style="hair">
        <color rgb="FFFF0000"/>
      </left>
      <right style="hair">
        <color rgb="FFFF0000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rgb="FFFF0000"/>
      </top>
      <bottom style="hair">
        <color rgb="FFFF0000"/>
      </bottom>
      <diagonal/>
    </border>
    <border>
      <left/>
      <right style="medium">
        <color indexed="64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rgb="FFFF0000"/>
      </right>
      <top style="hair">
        <color rgb="FFFF0000"/>
      </top>
      <bottom style="hair">
        <color indexed="10"/>
      </bottom>
      <diagonal/>
    </border>
    <border>
      <left style="hair">
        <color indexed="1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/>
      <right style="hair">
        <color rgb="FFFF0000"/>
      </right>
      <top/>
      <bottom style="hair">
        <color indexed="10"/>
      </bottom>
      <diagonal/>
    </border>
    <border>
      <left style="hair">
        <color rgb="FFFF0000"/>
      </left>
      <right style="medium">
        <color indexed="64"/>
      </right>
      <top style="hair">
        <color rgb="FFFF0000"/>
      </top>
      <bottom style="hair">
        <color rgb="FFFF0000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/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 style="dotted">
        <color rgb="FFFF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73">
    <xf numFmtId="0" fontId="0" fillId="0" borderId="0" xfId="0"/>
    <xf numFmtId="0" fontId="3" fillId="0" borderId="0" xfId="0" applyFont="1" applyAlignment="1">
      <alignment vertical="center"/>
    </xf>
    <xf numFmtId="0" fontId="4" fillId="0" borderId="1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5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5" xfId="0" applyFont="1" applyFill="1" applyBorder="1" applyAlignment="1">
      <alignment horizontal="right" vertical="center"/>
    </xf>
    <xf numFmtId="180" fontId="8" fillId="0" borderId="6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45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20" xfId="0" applyFont="1" applyFill="1" applyBorder="1" applyAlignment="1">
      <alignment vertical="center"/>
    </xf>
    <xf numFmtId="0" fontId="4" fillId="0" borderId="36" xfId="0" applyFont="1" applyFill="1" applyBorder="1" applyAlignment="1">
      <alignment horizontal="center" vertical="center"/>
    </xf>
    <xf numFmtId="181" fontId="4" fillId="0" borderId="36" xfId="0" applyNumberFormat="1" applyFont="1" applyFill="1" applyBorder="1" applyAlignment="1">
      <alignment horizontal="center" vertical="center"/>
    </xf>
    <xf numFmtId="180" fontId="4" fillId="0" borderId="36" xfId="0" applyNumberFormat="1" applyFont="1" applyFill="1" applyBorder="1" applyAlignment="1">
      <alignment vertical="center"/>
    </xf>
    <xf numFmtId="0" fontId="3" fillId="0" borderId="56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25" xfId="0" applyFont="1" applyFill="1" applyBorder="1" applyAlignment="1">
      <alignment vertical="center"/>
    </xf>
    <xf numFmtId="0" fontId="3" fillId="0" borderId="22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0" borderId="58" xfId="0" applyFont="1" applyFill="1" applyBorder="1" applyAlignment="1">
      <alignment horizontal="center" vertical="center"/>
    </xf>
    <xf numFmtId="182" fontId="4" fillId="0" borderId="58" xfId="0" applyNumberFormat="1" applyFont="1" applyFill="1" applyBorder="1" applyAlignment="1">
      <alignment horizontal="center" vertical="center"/>
    </xf>
    <xf numFmtId="180" fontId="3" fillId="0" borderId="58" xfId="0" applyNumberFormat="1" applyFont="1" applyFill="1" applyBorder="1" applyAlignment="1">
      <alignment vertical="center"/>
    </xf>
    <xf numFmtId="0" fontId="5" fillId="0" borderId="21" xfId="0" applyFont="1" applyFill="1" applyBorder="1" applyAlignment="1">
      <alignment horizontal="center" vertical="center"/>
    </xf>
    <xf numFmtId="181" fontId="4" fillId="0" borderId="21" xfId="0" applyNumberFormat="1" applyFont="1" applyFill="1" applyBorder="1" applyAlignment="1">
      <alignment horizontal="center" vertical="center"/>
    </xf>
    <xf numFmtId="180" fontId="4" fillId="0" borderId="21" xfId="0" applyNumberFormat="1" applyFont="1" applyFill="1" applyBorder="1" applyAlignment="1">
      <alignment vertical="center"/>
    </xf>
    <xf numFmtId="0" fontId="5" fillId="0" borderId="22" xfId="0" applyFont="1" applyFill="1" applyBorder="1" applyAlignment="1">
      <alignment vertical="center"/>
    </xf>
    <xf numFmtId="182" fontId="4" fillId="0" borderId="38" xfId="0" applyNumberFormat="1" applyFont="1" applyFill="1" applyBorder="1" applyAlignment="1">
      <alignment horizontal="center" vertical="center"/>
    </xf>
    <xf numFmtId="182" fontId="3" fillId="0" borderId="21" xfId="0" applyNumberFormat="1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3" fillId="0" borderId="61" xfId="0" applyFont="1" applyFill="1" applyBorder="1" applyAlignment="1">
      <alignment vertical="center"/>
    </xf>
    <xf numFmtId="0" fontId="3" fillId="0" borderId="60" xfId="0" applyFont="1" applyFill="1" applyBorder="1" applyAlignment="1">
      <alignment vertical="center"/>
    </xf>
    <xf numFmtId="0" fontId="3" fillId="0" borderId="62" xfId="0" applyFont="1" applyFill="1" applyBorder="1" applyAlignment="1">
      <alignment horizontal="center" vertical="center"/>
    </xf>
    <xf numFmtId="182" fontId="3" fillId="0" borderId="62" xfId="0" applyNumberFormat="1" applyFont="1" applyFill="1" applyBorder="1" applyAlignment="1">
      <alignment vertical="center"/>
    </xf>
    <xf numFmtId="180" fontId="3" fillId="0" borderId="62" xfId="0" applyNumberFormat="1" applyFont="1" applyFill="1" applyBorder="1" applyAlignment="1">
      <alignment vertical="center"/>
    </xf>
    <xf numFmtId="180" fontId="10" fillId="0" borderId="62" xfId="0" applyNumberFormat="1" applyFont="1" applyFill="1" applyBorder="1" applyAlignment="1">
      <alignment vertical="center"/>
    </xf>
    <xf numFmtId="0" fontId="3" fillId="0" borderId="63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center"/>
    </xf>
    <xf numFmtId="0" fontId="14" fillId="0" borderId="0" xfId="0" applyFont="1"/>
    <xf numFmtId="0" fontId="12" fillId="0" borderId="0" xfId="0" applyFont="1" applyFill="1"/>
    <xf numFmtId="0" fontId="13" fillId="0" borderId="0" xfId="0" applyFont="1" applyFill="1"/>
    <xf numFmtId="0" fontId="15" fillId="0" borderId="0" xfId="0" applyFont="1" applyFill="1" applyAlignment="1">
      <alignment horizontal="right"/>
    </xf>
    <xf numFmtId="38" fontId="15" fillId="0" borderId="67" xfId="1" applyFont="1" applyFill="1" applyBorder="1" applyAlignment="1"/>
    <xf numFmtId="0" fontId="18" fillId="0" borderId="19" xfId="0" applyFont="1" applyFill="1" applyBorder="1" applyAlignment="1">
      <alignment horizontal="center"/>
    </xf>
    <xf numFmtId="0" fontId="15" fillId="0" borderId="0" xfId="0" applyFont="1" applyFill="1"/>
    <xf numFmtId="0" fontId="15" fillId="0" borderId="0" xfId="0" applyFont="1"/>
    <xf numFmtId="0" fontId="5" fillId="0" borderId="0" xfId="0" applyFont="1" applyFill="1"/>
    <xf numFmtId="0" fontId="12" fillId="0" borderId="19" xfId="0" applyFont="1" applyFill="1" applyBorder="1" applyAlignment="1"/>
    <xf numFmtId="0" fontId="6" fillId="0" borderId="0" xfId="0" applyFont="1"/>
    <xf numFmtId="0" fontId="19" fillId="0" borderId="0" xfId="0" applyFont="1" applyFill="1"/>
    <xf numFmtId="0" fontId="20" fillId="0" borderId="57" xfId="0" applyFont="1" applyFill="1" applyBorder="1"/>
    <xf numFmtId="0" fontId="21" fillId="0" borderId="0" xfId="0" applyFont="1" applyFill="1"/>
    <xf numFmtId="0" fontId="21" fillId="0" borderId="0" xfId="0" applyFont="1"/>
    <xf numFmtId="0" fontId="20" fillId="0" borderId="0" xfId="0" applyFont="1" applyFill="1"/>
    <xf numFmtId="0" fontId="14" fillId="0" borderId="0" xfId="0" applyFont="1" applyFill="1"/>
    <xf numFmtId="0" fontId="22" fillId="0" borderId="0" xfId="0" applyFont="1" applyFill="1"/>
    <xf numFmtId="0" fontId="23" fillId="0" borderId="0" xfId="0" applyFont="1" applyFill="1"/>
    <xf numFmtId="0" fontId="23" fillId="0" borderId="0" xfId="0" applyFont="1"/>
    <xf numFmtId="0" fontId="20" fillId="0" borderId="0" xfId="0" applyFont="1" applyFill="1" applyBorder="1"/>
    <xf numFmtId="0" fontId="12" fillId="0" borderId="0" xfId="0" applyFont="1" applyFill="1" applyBorder="1"/>
    <xf numFmtId="0" fontId="20" fillId="0" borderId="0" xfId="0" applyFont="1"/>
    <xf numFmtId="0" fontId="24" fillId="0" borderId="0" xfId="0" applyFont="1" applyAlignment="1">
      <alignment wrapText="1"/>
    </xf>
    <xf numFmtId="181" fontId="4" fillId="0" borderId="58" xfId="0" applyNumberFormat="1" applyFont="1" applyFill="1" applyBorder="1" applyAlignment="1">
      <alignment horizontal="center" vertical="center"/>
    </xf>
    <xf numFmtId="181" fontId="4" fillId="0" borderId="38" xfId="0" applyNumberFormat="1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180" fontId="4" fillId="0" borderId="58" xfId="0" applyNumberFormat="1" applyFont="1" applyFill="1" applyBorder="1" applyAlignment="1">
      <alignment vertical="center"/>
    </xf>
    <xf numFmtId="0" fontId="6" fillId="0" borderId="32" xfId="0" applyFont="1" applyFill="1" applyBorder="1" applyAlignment="1">
      <alignment vertical="center"/>
    </xf>
    <xf numFmtId="0" fontId="3" fillId="0" borderId="2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/>
    </xf>
    <xf numFmtId="180" fontId="8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3" fillId="0" borderId="69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25" fillId="0" borderId="3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179" fontId="4" fillId="0" borderId="21" xfId="0" applyNumberFormat="1" applyFont="1" applyFill="1" applyBorder="1" applyAlignment="1">
      <alignment horizontal="center" vertical="center"/>
    </xf>
    <xf numFmtId="179" fontId="4" fillId="0" borderId="58" xfId="0" applyNumberFormat="1" applyFont="1" applyFill="1" applyBorder="1" applyAlignment="1">
      <alignment horizontal="center" vertical="center"/>
    </xf>
    <xf numFmtId="180" fontId="4" fillId="0" borderId="32" xfId="0" applyNumberFormat="1" applyFont="1" applyFill="1" applyBorder="1" applyAlignment="1">
      <alignment vertical="center"/>
    </xf>
    <xf numFmtId="3" fontId="4" fillId="0" borderId="34" xfId="0" applyNumberFormat="1" applyFont="1" applyBorder="1" applyAlignment="1">
      <alignment vertical="center"/>
    </xf>
    <xf numFmtId="0" fontId="3" fillId="0" borderId="86" xfId="0" applyFont="1" applyBorder="1" applyAlignment="1">
      <alignment vertical="center" wrapText="1"/>
    </xf>
    <xf numFmtId="0" fontId="3" fillId="0" borderId="87" xfId="0" applyFont="1" applyFill="1" applyBorder="1" applyAlignment="1">
      <alignment vertical="center"/>
    </xf>
    <xf numFmtId="180" fontId="4" fillId="0" borderId="88" xfId="0" applyNumberFormat="1" applyFont="1" applyFill="1" applyBorder="1" applyAlignment="1">
      <alignment vertical="center"/>
    </xf>
    <xf numFmtId="3" fontId="4" fillId="0" borderId="76" xfId="0" applyNumberFormat="1" applyFont="1" applyBorder="1" applyAlignment="1">
      <alignment vertical="center"/>
    </xf>
    <xf numFmtId="3" fontId="4" fillId="0" borderId="89" xfId="0" applyNumberFormat="1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3" fontId="4" fillId="0" borderId="75" xfId="0" applyNumberFormat="1" applyFont="1" applyBorder="1" applyAlignment="1">
      <alignment vertical="center"/>
    </xf>
    <xf numFmtId="180" fontId="4" fillId="0" borderId="75" xfId="0" applyNumberFormat="1" applyFont="1" applyFill="1" applyBorder="1" applyAlignment="1">
      <alignment vertical="center"/>
    </xf>
    <xf numFmtId="181" fontId="4" fillId="0" borderId="89" xfId="0" applyNumberFormat="1" applyFont="1" applyFill="1" applyBorder="1" applyAlignment="1">
      <alignment horizontal="center" vertical="center"/>
    </xf>
    <xf numFmtId="0" fontId="3" fillId="0" borderId="90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11" fillId="0" borderId="0" xfId="0" applyFont="1" applyFill="1" applyBorder="1" applyAlignment="1">
      <alignment horizontal="right"/>
    </xf>
    <xf numFmtId="58" fontId="20" fillId="0" borderId="19" xfId="0" applyNumberFormat="1" applyFont="1" applyFill="1" applyBorder="1" applyAlignment="1">
      <alignment horizontal="right"/>
    </xf>
    <xf numFmtId="0" fontId="20" fillId="0" borderId="19" xfId="0" quotePrefix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center"/>
    </xf>
    <xf numFmtId="0" fontId="15" fillId="0" borderId="0" xfId="0" applyFont="1" applyFill="1" applyBorder="1" applyAlignment="1"/>
    <xf numFmtId="0" fontId="16" fillId="0" borderId="64" xfId="0" applyFont="1" applyFill="1" applyBorder="1" applyAlignment="1">
      <alignment horizontal="center"/>
    </xf>
    <xf numFmtId="0" fontId="17" fillId="0" borderId="65" xfId="0" applyFont="1" applyFill="1" applyBorder="1" applyAlignment="1">
      <alignment horizontal="center"/>
    </xf>
    <xf numFmtId="0" fontId="17" fillId="0" borderId="66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20" fillId="0" borderId="19" xfId="0" applyFont="1" applyFill="1" applyBorder="1" applyAlignment="1"/>
    <xf numFmtId="0" fontId="5" fillId="0" borderId="8" xfId="0" applyFont="1" applyFill="1" applyBorder="1" applyAlignment="1">
      <alignment horizontal="left" vertical="center"/>
    </xf>
    <xf numFmtId="0" fontId="5" fillId="0" borderId="35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0" fontId="10" fillId="0" borderId="59" xfId="0" applyFont="1" applyFill="1" applyBorder="1" applyAlignment="1">
      <alignment horizontal="left" vertical="center"/>
    </xf>
    <xf numFmtId="0" fontId="10" fillId="0" borderId="60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176" fontId="5" fillId="0" borderId="51" xfId="0" applyNumberFormat="1" applyFont="1" applyFill="1" applyBorder="1" applyAlignment="1">
      <alignment horizontal="center" vertical="center"/>
    </xf>
    <xf numFmtId="176" fontId="5" fillId="0" borderId="54" xfId="0" applyNumberFormat="1" applyFont="1" applyFill="1" applyBorder="1" applyAlignment="1">
      <alignment horizontal="center" vertical="center"/>
    </xf>
    <xf numFmtId="3" fontId="6" fillId="0" borderId="51" xfId="0" applyNumberFormat="1" applyFont="1" applyFill="1" applyBorder="1" applyAlignment="1">
      <alignment horizontal="center" vertical="center"/>
    </xf>
    <xf numFmtId="3" fontId="6" fillId="0" borderId="54" xfId="0" applyNumberFormat="1" applyFont="1" applyFill="1" applyBorder="1" applyAlignment="1">
      <alignment horizontal="center" vertical="center"/>
    </xf>
    <xf numFmtId="3" fontId="5" fillId="0" borderId="51" xfId="0" applyNumberFormat="1" applyFont="1" applyFill="1" applyBorder="1" applyAlignment="1">
      <alignment horizontal="center" vertical="center"/>
    </xf>
    <xf numFmtId="3" fontId="5" fillId="0" borderId="54" xfId="0" applyNumberFormat="1" applyFont="1" applyFill="1" applyBorder="1" applyAlignment="1">
      <alignment horizontal="center" vertical="center"/>
    </xf>
    <xf numFmtId="177" fontId="5" fillId="0" borderId="52" xfId="0" applyNumberFormat="1" applyFont="1" applyFill="1" applyBorder="1" applyAlignment="1">
      <alignment horizontal="center" vertical="center"/>
    </xf>
    <xf numFmtId="177" fontId="5" fillId="0" borderId="5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5" fontId="26" fillId="0" borderId="4" xfId="0" applyNumberFormat="1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9" fillId="0" borderId="5" xfId="0" applyFont="1" applyBorder="1" applyAlignment="1">
      <alignment horizontal="right" vertical="center"/>
    </xf>
    <xf numFmtId="3" fontId="30" fillId="0" borderId="6" xfId="0" applyNumberFormat="1" applyFont="1" applyBorder="1" applyAlignment="1">
      <alignment vertical="center"/>
    </xf>
    <xf numFmtId="0" fontId="31" fillId="0" borderId="6" xfId="0" applyFont="1" applyBorder="1" applyAlignment="1">
      <alignment vertical="center"/>
    </xf>
    <xf numFmtId="0" fontId="31" fillId="0" borderId="6" xfId="0" applyFont="1" applyBorder="1" applyAlignment="1">
      <alignment horizontal="center" vertical="center"/>
    </xf>
    <xf numFmtId="3" fontId="32" fillId="0" borderId="6" xfId="0" applyNumberFormat="1" applyFont="1" applyBorder="1" applyAlignment="1">
      <alignment vertical="center"/>
    </xf>
    <xf numFmtId="5" fontId="32" fillId="0" borderId="7" xfId="0" applyNumberFormat="1" applyFont="1" applyBorder="1" applyAlignment="1">
      <alignment vertical="center"/>
    </xf>
    <xf numFmtId="0" fontId="32" fillId="0" borderId="8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center" vertical="center"/>
    </xf>
    <xf numFmtId="176" fontId="32" fillId="0" borderId="0" xfId="0" applyNumberFormat="1" applyFont="1" applyBorder="1" applyAlignment="1">
      <alignment vertical="center"/>
    </xf>
    <xf numFmtId="3" fontId="32" fillId="0" borderId="0" xfId="0" applyNumberFormat="1" applyFont="1" applyBorder="1" applyAlignment="1">
      <alignment vertical="center"/>
    </xf>
    <xf numFmtId="5" fontId="32" fillId="0" borderId="9" xfId="0" applyNumberFormat="1" applyFont="1" applyBorder="1" applyAlignment="1">
      <alignment vertical="center"/>
    </xf>
    <xf numFmtId="0" fontId="31" fillId="2" borderId="10" xfId="0" applyFont="1" applyFill="1" applyBorder="1" applyAlignment="1">
      <alignment horizontal="center" vertical="center"/>
    </xf>
    <xf numFmtId="0" fontId="31" fillId="2" borderId="3" xfId="0" applyFont="1" applyFill="1" applyBorder="1" applyAlignment="1">
      <alignment horizontal="center" vertical="center"/>
    </xf>
    <xf numFmtId="0" fontId="31" fillId="2" borderId="11" xfId="0" applyFont="1" applyFill="1" applyBorder="1" applyAlignment="1">
      <alignment horizontal="center" vertical="center"/>
    </xf>
    <xf numFmtId="176" fontId="31" fillId="2" borderId="11" xfId="0" applyNumberFormat="1" applyFont="1" applyFill="1" applyBorder="1" applyAlignment="1">
      <alignment horizontal="center" vertical="center"/>
    </xf>
    <xf numFmtId="3" fontId="31" fillId="2" borderId="11" xfId="0" applyNumberFormat="1" applyFont="1" applyFill="1" applyBorder="1" applyAlignment="1">
      <alignment horizontal="center" vertical="center"/>
    </xf>
    <xf numFmtId="3" fontId="31" fillId="2" borderId="12" xfId="0" applyNumberFormat="1" applyFont="1" applyFill="1" applyBorder="1" applyAlignment="1">
      <alignment horizontal="center" vertical="center"/>
    </xf>
    <xf numFmtId="177" fontId="31" fillId="2" borderId="13" xfId="0" applyNumberFormat="1" applyFont="1" applyFill="1" applyBorder="1" applyAlignment="1">
      <alignment horizontal="center" vertical="center"/>
    </xf>
    <xf numFmtId="0" fontId="31" fillId="2" borderId="14" xfId="0" applyFont="1" applyFill="1" applyBorder="1" applyAlignment="1">
      <alignment horizontal="center" vertical="center"/>
    </xf>
    <xf numFmtId="0" fontId="31" fillId="2" borderId="15" xfId="0" applyFont="1" applyFill="1" applyBorder="1" applyAlignment="1">
      <alignment horizontal="center" vertical="center"/>
    </xf>
    <xf numFmtId="0" fontId="31" fillId="2" borderId="16" xfId="0" applyFont="1" applyFill="1" applyBorder="1" applyAlignment="1">
      <alignment horizontal="center" vertical="center"/>
    </xf>
    <xf numFmtId="176" fontId="31" fillId="2" borderId="16" xfId="0" applyNumberFormat="1" applyFont="1" applyFill="1" applyBorder="1" applyAlignment="1">
      <alignment horizontal="center" vertical="center"/>
    </xf>
    <xf numFmtId="3" fontId="31" fillId="2" borderId="16" xfId="0" applyNumberFormat="1" applyFont="1" applyFill="1" applyBorder="1" applyAlignment="1">
      <alignment horizontal="center" vertical="center"/>
    </xf>
    <xf numFmtId="3" fontId="31" fillId="2" borderId="17" xfId="0" applyNumberFormat="1" applyFont="1" applyFill="1" applyBorder="1" applyAlignment="1">
      <alignment horizontal="center" vertical="center"/>
    </xf>
    <xf numFmtId="177" fontId="31" fillId="2" borderId="18" xfId="0" applyNumberFormat="1" applyFont="1" applyFill="1" applyBorder="1" applyAlignment="1">
      <alignment horizontal="center" vertical="center"/>
    </xf>
    <xf numFmtId="0" fontId="31" fillId="0" borderId="70" xfId="0" applyFont="1" applyBorder="1" applyAlignment="1">
      <alignment vertical="center"/>
    </xf>
    <xf numFmtId="0" fontId="31" fillId="0" borderId="71" xfId="0" applyFont="1" applyBorder="1" applyAlignment="1">
      <alignment vertical="center"/>
    </xf>
    <xf numFmtId="0" fontId="33" fillId="0" borderId="19" xfId="0" applyFont="1" applyBorder="1" applyAlignment="1">
      <alignment horizontal="left" vertical="center" wrapText="1"/>
    </xf>
    <xf numFmtId="0" fontId="33" fillId="0" borderId="20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center" vertical="center"/>
    </xf>
    <xf numFmtId="178" fontId="26" fillId="0" borderId="21" xfId="0" applyNumberFormat="1" applyFont="1" applyBorder="1" applyAlignment="1">
      <alignment horizontal="center" vertical="center"/>
    </xf>
    <xf numFmtId="3" fontId="26" fillId="0" borderId="21" xfId="0" applyNumberFormat="1" applyFont="1" applyFill="1" applyBorder="1" applyAlignment="1">
      <alignment vertical="center"/>
    </xf>
    <xf numFmtId="38" fontId="26" fillId="0" borderId="21" xfId="1" applyFont="1" applyFill="1" applyBorder="1" applyAlignment="1">
      <alignment vertical="center"/>
    </xf>
    <xf numFmtId="177" fontId="33" fillId="0" borderId="22" xfId="0" applyNumberFormat="1" applyFont="1" applyBorder="1" applyAlignment="1">
      <alignment vertical="center" wrapText="1"/>
    </xf>
    <xf numFmtId="0" fontId="31" fillId="0" borderId="72" xfId="0" applyFont="1" applyBorder="1" applyAlignment="1">
      <alignment vertical="center" wrapText="1"/>
    </xf>
    <xf numFmtId="0" fontId="31" fillId="0" borderId="73" xfId="0" applyFont="1" applyBorder="1" applyAlignment="1">
      <alignment vertical="center" wrapText="1"/>
    </xf>
    <xf numFmtId="0" fontId="26" fillId="0" borderId="25" xfId="0" applyFont="1" applyBorder="1" applyAlignment="1">
      <alignment horizontal="center" vertical="center"/>
    </xf>
    <xf numFmtId="0" fontId="31" fillId="0" borderId="26" xfId="0" applyFont="1" applyBorder="1" applyAlignment="1">
      <alignment vertical="center"/>
    </xf>
    <xf numFmtId="0" fontId="31" fillId="0" borderId="27" xfId="0" applyFont="1" applyBorder="1" applyAlignment="1">
      <alignment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3" fontId="26" fillId="0" borderId="21" xfId="0" applyNumberFormat="1" applyFont="1" applyBorder="1" applyAlignment="1">
      <alignment vertical="center"/>
    </xf>
    <xf numFmtId="177" fontId="33" fillId="0" borderId="22" xfId="0" applyNumberFormat="1" applyFont="1" applyBorder="1" applyAlignment="1">
      <alignment horizontal="left" vertical="center"/>
    </xf>
    <xf numFmtId="0" fontId="34" fillId="0" borderId="23" xfId="0" applyFont="1" applyBorder="1" applyAlignment="1">
      <alignment vertical="center" wrapText="1"/>
    </xf>
    <xf numFmtId="0" fontId="34" fillId="0" borderId="75" xfId="0" applyFont="1" applyBorder="1" applyAlignment="1">
      <alignment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20" xfId="0" applyFont="1" applyBorder="1" applyAlignment="1">
      <alignment vertical="center" wrapText="1"/>
    </xf>
    <xf numFmtId="179" fontId="26" fillId="0" borderId="33" xfId="0" applyNumberFormat="1" applyFont="1" applyBorder="1" applyAlignment="1">
      <alignment horizontal="center" vertical="center"/>
    </xf>
    <xf numFmtId="180" fontId="26" fillId="0" borderId="34" xfId="0" applyNumberFormat="1" applyFont="1" applyBorder="1" applyAlignment="1">
      <alignment vertical="center"/>
    </xf>
    <xf numFmtId="0" fontId="31" fillId="0" borderId="30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3" fillId="0" borderId="31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26" fillId="0" borderId="80" xfId="0" applyFont="1" applyBorder="1" applyAlignment="1">
      <alignment horizontal="center" vertical="center"/>
    </xf>
    <xf numFmtId="3" fontId="26" fillId="0" borderId="21" xfId="0" applyNumberFormat="1" applyFont="1" applyFill="1" applyBorder="1" applyAlignment="1">
      <alignment vertical="center" wrapText="1"/>
    </xf>
    <xf numFmtId="0" fontId="28" fillId="0" borderId="9" xfId="0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34" fillId="0" borderId="23" xfId="0" applyFont="1" applyBorder="1" applyAlignment="1">
      <alignment vertical="center" wrapText="1"/>
    </xf>
    <xf numFmtId="0" fontId="34" fillId="0" borderId="24" xfId="0" applyFont="1" applyBorder="1" applyAlignment="1">
      <alignment vertical="center" wrapText="1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26" fillId="0" borderId="81" xfId="0" applyFont="1" applyBorder="1" applyAlignment="1">
      <alignment horizontal="center" vertical="center"/>
    </xf>
    <xf numFmtId="179" fontId="26" fillId="0" borderId="83" xfId="0" applyNumberFormat="1" applyFont="1" applyBorder="1" applyAlignment="1">
      <alignment horizontal="center" vertical="center"/>
    </xf>
    <xf numFmtId="180" fontId="26" fillId="0" borderId="29" xfId="0" applyNumberFormat="1" applyFont="1" applyBorder="1" applyAlignment="1">
      <alignment vertical="center"/>
    </xf>
    <xf numFmtId="177" fontId="33" fillId="0" borderId="22" xfId="0" applyNumberFormat="1" applyFont="1" applyBorder="1" applyAlignment="1">
      <alignment horizontal="left" vertical="center" wrapText="1"/>
    </xf>
    <xf numFmtId="0" fontId="28" fillId="3" borderId="0" xfId="0" applyFont="1" applyFill="1" applyBorder="1" applyAlignment="1">
      <alignment horizontal="left" vertical="center"/>
    </xf>
    <xf numFmtId="0" fontId="35" fillId="0" borderId="74" xfId="0" applyFont="1" applyBorder="1" applyAlignment="1">
      <alignment horizontal="left" vertical="center"/>
    </xf>
    <xf numFmtId="0" fontId="35" fillId="0" borderId="24" xfId="0" applyFont="1" applyBorder="1" applyAlignment="1">
      <alignment vertical="center" wrapText="1"/>
    </xf>
    <xf numFmtId="0" fontId="26" fillId="0" borderId="82" xfId="0" applyFont="1" applyBorder="1" applyAlignment="1">
      <alignment horizontal="center" vertical="center"/>
    </xf>
    <xf numFmtId="179" fontId="26" fillId="0" borderId="76" xfId="0" applyNumberFormat="1" applyFont="1" applyBorder="1" applyAlignment="1">
      <alignment horizontal="center" vertical="center"/>
    </xf>
    <xf numFmtId="180" fontId="26" fillId="0" borderId="84" xfId="0" applyNumberFormat="1" applyFont="1" applyBorder="1" applyAlignment="1">
      <alignment vertical="center"/>
    </xf>
    <xf numFmtId="38" fontId="26" fillId="0" borderId="25" xfId="1" applyFont="1" applyFill="1" applyBorder="1" applyAlignment="1">
      <alignment vertical="center"/>
    </xf>
    <xf numFmtId="177" fontId="33" fillId="0" borderId="9" xfId="0" applyNumberFormat="1" applyFont="1" applyBorder="1" applyAlignment="1">
      <alignment horizontal="left" vertical="center" wrapText="1"/>
    </xf>
    <xf numFmtId="0" fontId="36" fillId="3" borderId="0" xfId="0" applyFont="1" applyFill="1" applyBorder="1"/>
    <xf numFmtId="0" fontId="28" fillId="3" borderId="0" xfId="0" applyFont="1" applyFill="1" applyBorder="1" applyAlignment="1">
      <alignment vertical="center"/>
    </xf>
    <xf numFmtId="0" fontId="34" fillId="0" borderId="40" xfId="0" applyFont="1" applyBorder="1" applyAlignment="1">
      <alignment vertical="center" wrapText="1"/>
    </xf>
    <xf numFmtId="0" fontId="34" fillId="0" borderId="41" xfId="0" applyFont="1" applyBorder="1" applyAlignment="1">
      <alignment vertical="center" wrapText="1"/>
    </xf>
    <xf numFmtId="0" fontId="35" fillId="0" borderId="78" xfId="0" applyFont="1" applyBorder="1" applyAlignment="1">
      <alignment horizontal="left" vertical="center"/>
    </xf>
    <xf numFmtId="0" fontId="35" fillId="0" borderId="79" xfId="0" applyFont="1" applyBorder="1" applyAlignment="1">
      <alignment vertical="center" wrapText="1"/>
    </xf>
    <xf numFmtId="0" fontId="26" fillId="0" borderId="42" xfId="0" applyFont="1" applyBorder="1" applyAlignment="1">
      <alignment horizontal="center" vertical="center"/>
    </xf>
    <xf numFmtId="179" fontId="26" fillId="0" borderId="34" xfId="0" applyNumberFormat="1" applyFont="1" applyBorder="1" applyAlignment="1">
      <alignment horizontal="center" vertical="center"/>
    </xf>
    <xf numFmtId="38" fontId="26" fillId="0" borderId="79" xfId="1" applyFont="1" applyFill="1" applyBorder="1" applyAlignment="1">
      <alignment vertical="center"/>
    </xf>
    <xf numFmtId="177" fontId="33" fillId="0" borderId="91" xfId="0" applyNumberFormat="1" applyFont="1" applyBorder="1" applyAlignment="1">
      <alignment horizontal="left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41" xfId="0" applyFont="1" applyFill="1" applyBorder="1" applyAlignment="1">
      <alignment horizontal="center" vertical="center"/>
    </xf>
    <xf numFmtId="0" fontId="33" fillId="0" borderId="39" xfId="0" applyFont="1" applyBorder="1" applyAlignment="1">
      <alignment horizontal="left" vertical="center"/>
    </xf>
    <xf numFmtId="0" fontId="33" fillId="0" borderId="74" xfId="0" applyFont="1" applyBorder="1" applyAlignment="1">
      <alignment horizontal="left" vertical="center"/>
    </xf>
    <xf numFmtId="0" fontId="26" fillId="0" borderId="74" xfId="0" applyFont="1" applyBorder="1" applyAlignment="1">
      <alignment horizontal="center" vertical="center"/>
    </xf>
    <xf numFmtId="38" fontId="31" fillId="0" borderId="0" xfId="1" applyFont="1" applyFill="1" applyBorder="1" applyAlignment="1">
      <alignment vertical="center"/>
    </xf>
    <xf numFmtId="177" fontId="33" fillId="0" borderId="77" xfId="0" applyNumberFormat="1" applyFont="1" applyBorder="1" applyAlignment="1">
      <alignment horizontal="left" vertical="center"/>
    </xf>
    <xf numFmtId="0" fontId="32" fillId="0" borderId="43" xfId="0" applyFont="1" applyBorder="1" applyAlignment="1">
      <alignment vertical="center"/>
    </xf>
    <xf numFmtId="0" fontId="32" fillId="0" borderId="44" xfId="0" applyFont="1" applyBorder="1" applyAlignment="1">
      <alignment vertical="center"/>
    </xf>
    <xf numFmtId="0" fontId="32" fillId="0" borderId="47" xfId="0" applyFont="1" applyBorder="1" applyAlignment="1">
      <alignment vertical="center"/>
    </xf>
    <xf numFmtId="0" fontId="32" fillId="0" borderId="46" xfId="0" applyFont="1" applyBorder="1" applyAlignment="1">
      <alignment vertical="center"/>
    </xf>
    <xf numFmtId="0" fontId="32" fillId="0" borderId="45" xfId="0" applyFont="1" applyBorder="1" applyAlignment="1">
      <alignment horizontal="center" vertical="center"/>
    </xf>
    <xf numFmtId="176" fontId="32" fillId="0" borderId="85" xfId="0" applyNumberFormat="1" applyFont="1" applyBorder="1" applyAlignment="1">
      <alignment vertical="center"/>
    </xf>
    <xf numFmtId="3" fontId="37" fillId="0" borderId="46" xfId="0" applyNumberFormat="1" applyFont="1" applyBorder="1" applyAlignment="1">
      <alignment horizontal="center" vertical="center"/>
    </xf>
    <xf numFmtId="3" fontId="37" fillId="0" borderId="47" xfId="0" applyNumberFormat="1" applyFont="1" applyBorder="1" applyAlignment="1">
      <alignment vertical="center"/>
    </xf>
    <xf numFmtId="177" fontId="32" fillId="0" borderId="48" xfId="0" applyNumberFormat="1" applyFont="1" applyBorder="1" applyAlignment="1">
      <alignment vertical="center"/>
    </xf>
    <xf numFmtId="0" fontId="34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176" fontId="34" fillId="0" borderId="0" xfId="0" applyNumberFormat="1" applyFont="1" applyAlignment="1">
      <alignment vertical="center"/>
    </xf>
    <xf numFmtId="3" fontId="34" fillId="0" borderId="0" xfId="0" applyNumberFormat="1" applyFont="1" applyAlignment="1">
      <alignment vertical="center"/>
    </xf>
    <xf numFmtId="177" fontId="34" fillId="0" borderId="0" xfId="0" applyNumberFormat="1" applyFont="1" applyAlignment="1">
      <alignment vertical="center"/>
    </xf>
    <xf numFmtId="0" fontId="28" fillId="0" borderId="0" xfId="0" applyFont="1" applyAlignment="1">
      <alignment horizontal="center" vertical="center"/>
    </xf>
    <xf numFmtId="176" fontId="28" fillId="0" borderId="0" xfId="0" applyNumberFormat="1" applyFont="1" applyAlignment="1">
      <alignment vertical="center"/>
    </xf>
    <xf numFmtId="3" fontId="28" fillId="0" borderId="0" xfId="0" applyNumberFormat="1" applyFont="1" applyAlignment="1">
      <alignment vertical="center"/>
    </xf>
    <xf numFmtId="177" fontId="28" fillId="0" borderId="0" xfId="0" applyNumberFormat="1" applyFont="1" applyAlignment="1">
      <alignment vertical="center"/>
    </xf>
    <xf numFmtId="0" fontId="3" fillId="0" borderId="87" xfId="0" applyFont="1" applyBorder="1" applyAlignment="1">
      <alignment vertical="center"/>
    </xf>
    <xf numFmtId="180" fontId="4" fillId="0" borderId="92" xfId="0" applyNumberFormat="1" applyFont="1" applyFill="1" applyBorder="1" applyAlignment="1">
      <alignment vertical="center"/>
    </xf>
    <xf numFmtId="0" fontId="3" fillId="0" borderId="93" xfId="0" applyFont="1" applyBorder="1" applyAlignment="1">
      <alignment vertical="center"/>
    </xf>
    <xf numFmtId="0" fontId="12" fillId="0" borderId="94" xfId="0" applyFont="1" applyFill="1" applyBorder="1"/>
    <xf numFmtId="0" fontId="39" fillId="0" borderId="6" xfId="0" applyFont="1" applyBorder="1" applyAlignment="1">
      <alignment horizontal="center" vertical="center" wrapText="1"/>
    </xf>
    <xf numFmtId="0" fontId="39" fillId="0" borderId="95" xfId="0" applyFont="1" applyBorder="1" applyAlignment="1">
      <alignment horizontal="center" vertical="center" wrapText="1"/>
    </xf>
    <xf numFmtId="0" fontId="39" fillId="0" borderId="9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702235</xdr:colOff>
      <xdr:row>20</xdr:row>
      <xdr:rowOff>237831</xdr:rowOff>
    </xdr:from>
    <xdr:to>
      <xdr:col>8</xdr:col>
      <xdr:colOff>669230</xdr:colOff>
      <xdr:row>40</xdr:row>
      <xdr:rowOff>71670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8A200C86-38A9-4A25-BCAA-A563803F4E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2235" y="6281537"/>
          <a:ext cx="8744936" cy="29266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560295</xdr:colOff>
      <xdr:row>23</xdr:row>
      <xdr:rowOff>2460</xdr:rowOff>
    </xdr:from>
    <xdr:to>
      <xdr:col>8</xdr:col>
      <xdr:colOff>13302</xdr:colOff>
      <xdr:row>39</xdr:row>
      <xdr:rowOff>26940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37276E9-1BE4-4514-A856-5560718AF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0295" y="6770813"/>
          <a:ext cx="8230948" cy="2415068"/>
        </a:xfrm>
        <a:prstGeom prst="rect">
          <a:avLst/>
        </a:prstGeom>
      </xdr:spPr>
    </xdr:pic>
    <xdr:clientData/>
  </xdr:twoCellAnchor>
  <xdr:twoCellAnchor editAs="oneCell">
    <xdr:from>
      <xdr:col>0</xdr:col>
      <xdr:colOff>589437</xdr:colOff>
      <xdr:row>39</xdr:row>
      <xdr:rowOff>41382</xdr:rowOff>
    </xdr:from>
    <xdr:to>
      <xdr:col>8</xdr:col>
      <xdr:colOff>46794</xdr:colOff>
      <xdr:row>48</xdr:row>
      <xdr:rowOff>14941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FCE8C07-49E0-49C6-9511-58769D0D65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10800000" flipH="1" flipV="1">
          <a:off x="589437" y="9200323"/>
          <a:ext cx="8235298" cy="13182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22412</xdr:colOff>
      <xdr:row>1</xdr:row>
      <xdr:rowOff>230736</xdr:rowOff>
    </xdr:from>
    <xdr:to>
      <xdr:col>19</xdr:col>
      <xdr:colOff>608627</xdr:colOff>
      <xdr:row>17</xdr:row>
      <xdr:rowOff>145582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B95FE605-8488-4158-BA0D-6DACDA925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25941" y="581854"/>
          <a:ext cx="8109098" cy="4606375"/>
        </a:xfrm>
        <a:prstGeom prst="rect">
          <a:avLst/>
        </a:prstGeom>
      </xdr:spPr>
    </xdr:pic>
    <xdr:clientData/>
  </xdr:twoCellAnchor>
  <xdr:twoCellAnchor editAs="oneCell">
    <xdr:from>
      <xdr:col>10</xdr:col>
      <xdr:colOff>74705</xdr:colOff>
      <xdr:row>18</xdr:row>
      <xdr:rowOff>156465</xdr:rowOff>
    </xdr:from>
    <xdr:to>
      <xdr:col>19</xdr:col>
      <xdr:colOff>112059</xdr:colOff>
      <xdr:row>30</xdr:row>
      <xdr:rowOff>3452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7F1C388-B7E5-48D4-B049-80D47EA4A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78234" y="5520347"/>
          <a:ext cx="7560237" cy="2379517"/>
        </a:xfrm>
        <a:prstGeom prst="rect">
          <a:avLst/>
        </a:prstGeom>
      </xdr:spPr>
    </xdr:pic>
    <xdr:clientData/>
  </xdr:twoCellAnchor>
  <xdr:twoCellAnchor editAs="oneCell">
    <xdr:from>
      <xdr:col>10</xdr:col>
      <xdr:colOff>14942</xdr:colOff>
      <xdr:row>32</xdr:row>
      <xdr:rowOff>67234</xdr:rowOff>
    </xdr:from>
    <xdr:to>
      <xdr:col>19</xdr:col>
      <xdr:colOff>352987</xdr:colOff>
      <xdr:row>42</xdr:row>
      <xdr:rowOff>119529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21D8D480-0051-44DF-A93F-014AE90A62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818471" y="8180293"/>
          <a:ext cx="7860928" cy="15464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470648</xdr:colOff>
      <xdr:row>2</xdr:row>
      <xdr:rowOff>67234</xdr:rowOff>
    </xdr:from>
    <xdr:to>
      <xdr:col>20</xdr:col>
      <xdr:colOff>385110</xdr:colOff>
      <xdr:row>15</xdr:row>
      <xdr:rowOff>302922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FE7425D-5653-4ABF-ADAA-3BC5AC9E3D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28824" y="709705"/>
          <a:ext cx="8610227" cy="3993393"/>
        </a:xfrm>
        <a:prstGeom prst="rect">
          <a:avLst/>
        </a:prstGeom>
      </xdr:spPr>
    </xdr:pic>
    <xdr:clientData/>
  </xdr:twoCellAnchor>
  <xdr:twoCellAnchor editAs="oneCell">
    <xdr:from>
      <xdr:col>9</xdr:col>
      <xdr:colOff>515470</xdr:colOff>
      <xdr:row>16</xdr:row>
      <xdr:rowOff>216284</xdr:rowOff>
    </xdr:from>
    <xdr:to>
      <xdr:col>20</xdr:col>
      <xdr:colOff>354696</xdr:colOff>
      <xdr:row>32</xdr:row>
      <xdr:rowOff>44824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B532C33A-B01A-47F5-93A8-42C03EB09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73646" y="5258931"/>
          <a:ext cx="8534991" cy="3048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2"/>
  <sheetViews>
    <sheetView tabSelected="1" zoomScale="85" zoomScaleNormal="82" zoomScaleSheetLayoutView="82" workbookViewId="0">
      <selection activeCell="A9" sqref="A9:D9"/>
    </sheetView>
  </sheetViews>
  <sheetFormatPr defaultColWidth="9" defaultRowHeight="13" x14ac:dyDescent="0.2"/>
  <cols>
    <col min="1" max="1" width="21.6328125" style="51" customWidth="1"/>
    <col min="2" max="2" width="27" style="51" customWidth="1"/>
    <col min="3" max="3" width="23.7265625" style="51" customWidth="1"/>
    <col min="4" max="4" width="33.90625" style="51" customWidth="1"/>
    <col min="5" max="5" width="13.36328125" style="51" customWidth="1"/>
    <col min="6" max="16384" width="9" style="51"/>
  </cols>
  <sheetData>
    <row r="1" spans="1:9" s="49" customFormat="1" ht="45" customHeight="1" x14ac:dyDescent="0.55000000000000004">
      <c r="A1" s="48"/>
      <c r="D1" s="115"/>
      <c r="E1" s="116"/>
    </row>
    <row r="2" spans="1:9" ht="5.25" hidden="1" customHeight="1" x14ac:dyDescent="0.2">
      <c r="A2" s="50"/>
      <c r="D2" s="51" t="s">
        <v>28</v>
      </c>
    </row>
    <row r="3" spans="1:9" s="48" customFormat="1" ht="25" customHeight="1" thickBot="1" x14ac:dyDescent="0.35">
      <c r="A3" s="117"/>
      <c r="B3" s="117"/>
      <c r="C3" s="117"/>
      <c r="D3" s="52"/>
      <c r="E3" s="52"/>
    </row>
    <row r="4" spans="1:9" s="49" customFormat="1" ht="40" customHeight="1" thickBot="1" x14ac:dyDescent="0.6">
      <c r="A4" s="118" t="s">
        <v>29</v>
      </c>
      <c r="B4" s="119"/>
      <c r="C4" s="119"/>
      <c r="D4" s="120"/>
      <c r="E4" s="53"/>
    </row>
    <row r="5" spans="1:9" s="58" customFormat="1" ht="25" customHeight="1" x14ac:dyDescent="0.3">
      <c r="A5" s="54"/>
      <c r="B5" s="55"/>
      <c r="C5" s="55"/>
      <c r="D5" s="56"/>
      <c r="E5" s="57"/>
    </row>
    <row r="6" spans="1:9" s="49" customFormat="1" ht="40" customHeight="1" x14ac:dyDescent="0.55000000000000004">
      <c r="A6" s="52"/>
      <c r="B6" s="53"/>
      <c r="C6" s="53"/>
      <c r="D6" s="53"/>
      <c r="E6" s="53"/>
    </row>
    <row r="7" spans="1:9" s="48" customFormat="1" ht="18" customHeight="1" x14ac:dyDescent="0.25">
      <c r="A7" s="59"/>
      <c r="B7" s="60"/>
      <c r="C7" s="60"/>
      <c r="D7" s="60"/>
      <c r="E7" s="52"/>
      <c r="I7" s="61"/>
    </row>
    <row r="8" spans="1:9" s="65" customFormat="1" ht="25" customHeight="1" x14ac:dyDescent="0.35">
      <c r="A8" s="62"/>
      <c r="B8" s="63"/>
      <c r="C8" s="63"/>
      <c r="D8" s="63"/>
      <c r="E8" s="64"/>
    </row>
    <row r="9" spans="1:9" s="48" customFormat="1" ht="39.5" customHeight="1" x14ac:dyDescent="0.25">
      <c r="A9" s="272" t="s">
        <v>74</v>
      </c>
      <c r="B9" s="270"/>
      <c r="C9" s="270"/>
      <c r="D9" s="271"/>
      <c r="E9" s="269"/>
    </row>
    <row r="10" spans="1:9" s="65" customFormat="1" ht="45.5" customHeight="1" x14ac:dyDescent="0.35">
      <c r="A10" s="121"/>
      <c r="B10" s="121"/>
      <c r="C10" s="121"/>
      <c r="D10" s="121"/>
      <c r="E10" s="64"/>
    </row>
    <row r="11" spans="1:9" s="48" customFormat="1" ht="18" customHeight="1" x14ac:dyDescent="0.25">
      <c r="A11" s="66"/>
      <c r="B11" s="122"/>
      <c r="C11" s="122"/>
      <c r="D11" s="122"/>
      <c r="E11" s="52"/>
    </row>
    <row r="12" spans="1:9" s="65" customFormat="1" ht="25" customHeight="1" x14ac:dyDescent="0.35">
      <c r="A12" s="66"/>
      <c r="B12" s="63"/>
      <c r="C12" s="63"/>
      <c r="D12" s="63"/>
      <c r="E12" s="64"/>
    </row>
    <row r="13" spans="1:9" s="48" customFormat="1" ht="18" customHeight="1" x14ac:dyDescent="0.25">
      <c r="A13" s="66"/>
      <c r="B13" s="113"/>
      <c r="C13" s="114"/>
      <c r="D13" s="114"/>
      <c r="E13" s="52"/>
    </row>
    <row r="14" spans="1:9" ht="25" customHeight="1" x14ac:dyDescent="0.2">
      <c r="A14" s="66"/>
      <c r="B14" s="66"/>
      <c r="C14" s="66"/>
      <c r="D14" s="66"/>
      <c r="E14" s="67"/>
    </row>
    <row r="15" spans="1:9" s="48" customFormat="1" ht="16.5" x14ac:dyDescent="0.25">
      <c r="A15" s="66"/>
      <c r="B15" s="66"/>
      <c r="C15" s="66"/>
      <c r="D15" s="66"/>
      <c r="E15" s="52"/>
    </row>
    <row r="16" spans="1:9" s="65" customFormat="1" ht="25" customHeight="1" x14ac:dyDescent="0.35">
      <c r="A16" s="66"/>
      <c r="B16" s="66"/>
      <c r="C16" s="66"/>
      <c r="D16" s="66"/>
      <c r="E16" s="64"/>
    </row>
    <row r="17" spans="1:5" s="70" customFormat="1" ht="25" customHeight="1" x14ac:dyDescent="0.3">
      <c r="A17" s="66"/>
      <c r="B17" s="66"/>
      <c r="C17" s="66"/>
      <c r="D17" s="68"/>
      <c r="E17" s="69"/>
    </row>
    <row r="18" spans="1:5" s="48" customFormat="1" ht="20.149999999999999" customHeight="1" x14ac:dyDescent="0.25">
      <c r="A18" s="66"/>
      <c r="B18" s="66"/>
      <c r="C18" s="66"/>
      <c r="D18" s="66"/>
      <c r="E18" s="52"/>
    </row>
    <row r="19" spans="1:5" s="48" customFormat="1" ht="20.149999999999999" customHeight="1" x14ac:dyDescent="0.25">
      <c r="A19" s="66"/>
      <c r="B19" s="66"/>
      <c r="C19" s="66"/>
      <c r="D19" s="66"/>
      <c r="E19" s="52"/>
    </row>
    <row r="20" spans="1:5" s="48" customFormat="1" ht="27" customHeight="1" x14ac:dyDescent="0.25">
      <c r="A20" s="66"/>
      <c r="B20" s="66"/>
      <c r="C20" s="66"/>
      <c r="D20" s="71"/>
      <c r="E20" s="71"/>
    </row>
    <row r="21" spans="1:5" s="48" customFormat="1" ht="20.149999999999999" customHeight="1" x14ac:dyDescent="0.25">
      <c r="A21" s="66"/>
      <c r="B21" s="66"/>
      <c r="C21" s="66"/>
      <c r="D21" s="71"/>
      <c r="E21" s="72"/>
    </row>
    <row r="22" spans="1:5" ht="14" x14ac:dyDescent="0.2">
      <c r="A22" s="66"/>
      <c r="B22" s="66"/>
      <c r="C22" s="66"/>
      <c r="D22" s="66"/>
      <c r="E22" s="67"/>
    </row>
    <row r="23" spans="1:5" ht="14" x14ac:dyDescent="0.2">
      <c r="A23" s="73"/>
      <c r="B23" s="73"/>
      <c r="C23" s="73"/>
      <c r="D23" s="73"/>
    </row>
    <row r="76" spans="8:8" x14ac:dyDescent="0.2">
      <c r="H76" s="51">
        <v>528</v>
      </c>
    </row>
    <row r="77" spans="8:8" x14ac:dyDescent="0.2">
      <c r="H77" s="51">
        <v>438</v>
      </c>
    </row>
    <row r="78" spans="8:8" x14ac:dyDescent="0.2">
      <c r="H78" s="51">
        <v>393</v>
      </c>
    </row>
    <row r="79" spans="8:8" x14ac:dyDescent="0.2">
      <c r="H79" s="51">
        <v>350</v>
      </c>
    </row>
    <row r="80" spans="8:8" x14ac:dyDescent="0.2">
      <c r="H80" s="51">
        <v>0</v>
      </c>
    </row>
    <row r="90" spans="8:8" x14ac:dyDescent="0.2">
      <c r="H90" s="51">
        <v>4301</v>
      </c>
    </row>
    <row r="112" spans="8:8" x14ac:dyDescent="0.2">
      <c r="H112" s="51">
        <v>3609</v>
      </c>
    </row>
  </sheetData>
  <mergeCells count="7">
    <mergeCell ref="B13:D13"/>
    <mergeCell ref="D1:E1"/>
    <mergeCell ref="A3:C3"/>
    <mergeCell ref="A4:D4"/>
    <mergeCell ref="A9:D9"/>
    <mergeCell ref="A10:D10"/>
    <mergeCell ref="B11:D11"/>
  </mergeCells>
  <phoneticPr fontId="2"/>
  <printOptions horizontalCentered="1"/>
  <pageMargins left="1.1811023622047245" right="1.1811023622047245" top="1.5748031496062993" bottom="0" header="1.1023622047244095" footer="0.51181102362204722"/>
  <pageSetup paperSize="9" orientation="landscape" blackAndWhite="1" r:id="rId1"/>
  <headerFooter alignWithMargins="0">
    <oddHeader>&amp;C&amp;"HG丸ｺﾞｼｯｸM-PRO,ﾒﾃﾞｨｳﾑ"&amp;24御　　　見　　　積　　　書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3"/>
  <sheetViews>
    <sheetView zoomScale="85" workbookViewId="0">
      <selection activeCell="L56" sqref="L56"/>
    </sheetView>
  </sheetViews>
  <sheetFormatPr defaultColWidth="9" defaultRowHeight="12" x14ac:dyDescent="0.2"/>
  <cols>
    <col min="1" max="1" width="14.6328125" style="155" customWidth="1"/>
    <col min="2" max="2" width="21" style="155" customWidth="1"/>
    <col min="3" max="4" width="18.6328125" style="155" customWidth="1"/>
    <col min="5" max="5" width="9.6328125" style="262" customWidth="1"/>
    <col min="6" max="6" width="12.36328125" style="263" customWidth="1"/>
    <col min="7" max="7" width="14.08984375" style="264" customWidth="1"/>
    <col min="8" max="8" width="13.08984375" style="264" customWidth="1"/>
    <col min="9" max="9" width="22.90625" style="265" customWidth="1"/>
    <col min="10" max="10" width="2.6328125" style="155" customWidth="1"/>
    <col min="11" max="11" width="6.6328125" style="155" customWidth="1"/>
    <col min="12" max="12" width="19.90625" style="155" customWidth="1"/>
    <col min="13" max="13" width="9" style="155"/>
    <col min="14" max="14" width="29.08984375" style="155" customWidth="1"/>
    <col min="15" max="16384" width="9" style="155"/>
  </cols>
  <sheetData>
    <row r="1" spans="1:14" ht="34.5" customHeight="1" x14ac:dyDescent="0.2">
      <c r="A1" s="151" t="s">
        <v>0</v>
      </c>
      <c r="B1" s="152" t="s">
        <v>58</v>
      </c>
      <c r="C1" s="153"/>
      <c r="D1" s="153"/>
      <c r="E1" s="153"/>
      <c r="F1" s="153"/>
      <c r="G1" s="153"/>
      <c r="H1" s="153"/>
      <c r="I1" s="154" t="s">
        <v>1</v>
      </c>
    </row>
    <row r="2" spans="1:14" ht="23.25" customHeight="1" x14ac:dyDescent="0.2">
      <c r="A2" s="156" t="s">
        <v>2</v>
      </c>
      <c r="B2" s="157">
        <f>H15</f>
        <v>1023340.003</v>
      </c>
      <c r="C2" s="158" t="s">
        <v>3</v>
      </c>
      <c r="D2" s="159" t="s">
        <v>31</v>
      </c>
      <c r="E2" s="159"/>
      <c r="F2" s="159"/>
      <c r="G2" s="160"/>
      <c r="H2" s="160"/>
      <c r="I2" s="161"/>
    </row>
    <row r="3" spans="1:14" ht="13.5" customHeight="1" thickBot="1" x14ac:dyDescent="0.25">
      <c r="A3" s="162"/>
      <c r="B3" s="163"/>
      <c r="C3" s="163"/>
      <c r="D3" s="163"/>
      <c r="E3" s="164"/>
      <c r="F3" s="165"/>
      <c r="G3" s="166"/>
      <c r="H3" s="166"/>
      <c r="I3" s="167"/>
    </row>
    <row r="4" spans="1:14" ht="13.5" customHeight="1" x14ac:dyDescent="0.2">
      <c r="A4" s="168" t="s">
        <v>4</v>
      </c>
      <c r="B4" s="169"/>
      <c r="C4" s="169"/>
      <c r="D4" s="169"/>
      <c r="E4" s="170" t="s">
        <v>5</v>
      </c>
      <c r="F4" s="171" t="s">
        <v>6</v>
      </c>
      <c r="G4" s="172" t="s">
        <v>7</v>
      </c>
      <c r="H4" s="173" t="s">
        <v>8</v>
      </c>
      <c r="I4" s="174" t="s">
        <v>9</v>
      </c>
    </row>
    <row r="5" spans="1:14" ht="13.5" customHeight="1" x14ac:dyDescent="0.2">
      <c r="A5" s="175"/>
      <c r="B5" s="176"/>
      <c r="C5" s="176"/>
      <c r="D5" s="176"/>
      <c r="E5" s="177"/>
      <c r="F5" s="178"/>
      <c r="G5" s="179"/>
      <c r="H5" s="180"/>
      <c r="I5" s="181"/>
    </row>
    <row r="6" spans="1:14" ht="33.75" customHeight="1" x14ac:dyDescent="0.2">
      <c r="A6" s="182" t="s">
        <v>30</v>
      </c>
      <c r="B6" s="183"/>
      <c r="C6" s="184" t="s">
        <v>51</v>
      </c>
      <c r="D6" s="185"/>
      <c r="E6" s="186" t="s">
        <v>53</v>
      </c>
      <c r="F6" s="187">
        <v>0</v>
      </c>
      <c r="G6" s="188">
        <f>'法面清掃工（必要な場合）'!$H$20/100</f>
        <v>584.41849999999999</v>
      </c>
      <c r="H6" s="189">
        <f t="shared" ref="H6:H7" si="0">F6*G6</f>
        <v>0</v>
      </c>
      <c r="I6" s="190"/>
    </row>
    <row r="7" spans="1:14" ht="38.25" customHeight="1" x14ac:dyDescent="0.2">
      <c r="A7" s="191" t="s">
        <v>52</v>
      </c>
      <c r="B7" s="192"/>
      <c r="C7" s="184"/>
      <c r="D7" s="185"/>
      <c r="E7" s="193" t="s">
        <v>53</v>
      </c>
      <c r="F7" s="187">
        <v>360</v>
      </c>
      <c r="G7" s="188">
        <f>法面洗浄工!$H$21/100</f>
        <v>569.625</v>
      </c>
      <c r="H7" s="189">
        <f t="shared" si="0"/>
        <v>205065</v>
      </c>
      <c r="I7" s="190"/>
    </row>
    <row r="8" spans="1:14" ht="38.25" customHeight="1" x14ac:dyDescent="0.2">
      <c r="A8" s="194" t="s">
        <v>57</v>
      </c>
      <c r="B8" s="195"/>
      <c r="C8" s="196" t="s">
        <v>54</v>
      </c>
      <c r="D8" s="197"/>
      <c r="E8" s="186" t="s">
        <v>10</v>
      </c>
      <c r="F8" s="187">
        <v>44.4</v>
      </c>
      <c r="G8" s="198">
        <f>'ステンレスアンカー設置工 '!$H$20/100</f>
        <v>6981.875</v>
      </c>
      <c r="H8" s="189">
        <f>F8*G8</f>
        <v>309995.25</v>
      </c>
      <c r="I8" s="199" t="s">
        <v>70</v>
      </c>
    </row>
    <row r="9" spans="1:14" ht="38.25" customHeight="1" x14ac:dyDescent="0.2">
      <c r="A9" s="200" t="s">
        <v>11</v>
      </c>
      <c r="B9" s="201"/>
      <c r="C9" s="202"/>
      <c r="D9" s="203"/>
      <c r="E9" s="186" t="s">
        <v>12</v>
      </c>
      <c r="F9" s="204">
        <v>0.80700000000000005</v>
      </c>
      <c r="G9" s="205">
        <f>注入工!$H$21</f>
        <v>247254</v>
      </c>
      <c r="H9" s="189">
        <f t="shared" ref="H9" si="1">F9*G9</f>
        <v>199533.978</v>
      </c>
      <c r="I9" s="190" t="s">
        <v>73</v>
      </c>
    </row>
    <row r="10" spans="1:14" ht="36.75" customHeight="1" x14ac:dyDescent="0.2">
      <c r="A10" s="206" t="s">
        <v>56</v>
      </c>
      <c r="B10" s="207"/>
      <c r="C10" s="208"/>
      <c r="D10" s="209"/>
      <c r="E10" s="210" t="s">
        <v>10</v>
      </c>
      <c r="F10" s="187">
        <v>50</v>
      </c>
      <c r="G10" s="211">
        <f>水抜きパイプ設置工!$H$21/100</f>
        <v>2096.1624999999999</v>
      </c>
      <c r="H10" s="189">
        <f>F10*G10</f>
        <v>104808.125</v>
      </c>
      <c r="I10" s="212"/>
      <c r="L10" s="213"/>
      <c r="M10" s="213"/>
      <c r="N10" s="213"/>
    </row>
    <row r="11" spans="1:14" ht="34.5" customHeight="1" x14ac:dyDescent="0.2">
      <c r="A11" s="214" t="s">
        <v>47</v>
      </c>
      <c r="B11" s="215"/>
      <c r="C11" s="216"/>
      <c r="D11" s="217"/>
      <c r="E11" s="218" t="s">
        <v>53</v>
      </c>
      <c r="F11" s="219">
        <v>100</v>
      </c>
      <c r="G11" s="220">
        <f>繊維モルタル吹付工!$H$20/100</f>
        <v>2039.3764999999999</v>
      </c>
      <c r="H11" s="189">
        <f t="shared" ref="H11" si="2">F11*G11</f>
        <v>203937.65</v>
      </c>
      <c r="I11" s="221"/>
      <c r="L11" s="222"/>
      <c r="M11" s="222"/>
      <c r="N11" s="222"/>
    </row>
    <row r="12" spans="1:14" ht="34.5" customHeight="1" x14ac:dyDescent="0.2">
      <c r="A12" s="214"/>
      <c r="B12" s="215"/>
      <c r="C12" s="223"/>
      <c r="D12" s="224"/>
      <c r="E12" s="225"/>
      <c r="F12" s="226"/>
      <c r="G12" s="227"/>
      <c r="H12" s="228"/>
      <c r="I12" s="229"/>
      <c r="L12" s="230"/>
      <c r="M12" s="231"/>
      <c r="N12" s="230"/>
    </row>
    <row r="13" spans="1:14" ht="34.5" customHeight="1" x14ac:dyDescent="0.2">
      <c r="A13" s="232"/>
      <c r="B13" s="233"/>
      <c r="C13" s="234"/>
      <c r="D13" s="235"/>
      <c r="E13" s="236"/>
      <c r="F13" s="237"/>
      <c r="G13" s="205"/>
      <c r="H13" s="238"/>
      <c r="I13" s="239"/>
      <c r="L13" s="230"/>
      <c r="M13" s="231"/>
      <c r="N13" s="230"/>
    </row>
    <row r="14" spans="1:14" ht="32.25" customHeight="1" x14ac:dyDescent="0.2">
      <c r="A14" s="240"/>
      <c r="B14" s="241"/>
      <c r="C14" s="242"/>
      <c r="D14" s="243"/>
      <c r="E14" s="244"/>
      <c r="F14" s="237"/>
      <c r="G14" s="205"/>
      <c r="H14" s="245"/>
      <c r="I14" s="246"/>
    </row>
    <row r="15" spans="1:14" ht="26.25" customHeight="1" thickBot="1" x14ac:dyDescent="0.25">
      <c r="A15" s="247"/>
      <c r="B15" s="248"/>
      <c r="C15" s="249"/>
      <c r="D15" s="250"/>
      <c r="E15" s="251"/>
      <c r="F15" s="252" t="s">
        <v>13</v>
      </c>
      <c r="G15" s="253" t="s">
        <v>14</v>
      </c>
      <c r="H15" s="254">
        <f>SUM(H6:H11)</f>
        <v>1023340.003</v>
      </c>
      <c r="I15" s="255"/>
    </row>
    <row r="18" spans="2:10" ht="16.5" x14ac:dyDescent="0.2">
      <c r="B18" s="256"/>
      <c r="C18" s="257"/>
      <c r="D18" s="257"/>
      <c r="E18" s="258"/>
      <c r="F18" s="259"/>
      <c r="G18" s="260"/>
      <c r="H18" s="260"/>
      <c r="I18" s="261"/>
      <c r="J18" s="256"/>
    </row>
    <row r="22" spans="2:10" ht="13" customHeight="1" x14ac:dyDescent="0.2"/>
    <row r="83" spans="1:10" s="265" customFormat="1" x14ac:dyDescent="0.2">
      <c r="A83" s="155"/>
      <c r="B83" s="155"/>
      <c r="C83" s="155"/>
      <c r="D83" s="155"/>
      <c r="E83" s="262"/>
      <c r="F83" s="263"/>
      <c r="G83" s="264"/>
      <c r="H83" s="264">
        <v>3609</v>
      </c>
      <c r="J83" s="155"/>
    </row>
  </sheetData>
  <mergeCells count="20">
    <mergeCell ref="B1:H1"/>
    <mergeCell ref="D2:F2"/>
    <mergeCell ref="A4:D5"/>
    <mergeCell ref="E4:E5"/>
    <mergeCell ref="F4:F5"/>
    <mergeCell ref="G4:G5"/>
    <mergeCell ref="H4:H5"/>
    <mergeCell ref="L11:N11"/>
    <mergeCell ref="I4:I5"/>
    <mergeCell ref="C6:D6"/>
    <mergeCell ref="C7:D7"/>
    <mergeCell ref="C8:D8"/>
    <mergeCell ref="L10:N10"/>
    <mergeCell ref="A14:B14"/>
    <mergeCell ref="A6:B6"/>
    <mergeCell ref="A7:B7"/>
    <mergeCell ref="A10:B10"/>
    <mergeCell ref="C10:D10"/>
    <mergeCell ref="A12:B12"/>
    <mergeCell ref="A11:B1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 alignWithMargins="0">
    <oddHeader>&amp;C&amp;"ＭＳ 明朝,標準"&amp;18内　　　　訳　　　　書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X24"/>
  <sheetViews>
    <sheetView zoomScale="85" zoomScaleNormal="85" workbookViewId="0">
      <selection activeCell="H51" sqref="H51"/>
    </sheetView>
  </sheetViews>
  <sheetFormatPr defaultColWidth="9" defaultRowHeight="12" x14ac:dyDescent="0.2"/>
  <cols>
    <col min="1" max="1" width="14.6328125" style="1" customWidth="1"/>
    <col min="2" max="2" width="21.26953125" style="1" customWidth="1"/>
    <col min="3" max="3" width="20.6328125" style="1" customWidth="1"/>
    <col min="4" max="4" width="18.6328125" style="1" customWidth="1"/>
    <col min="5" max="5" width="6.6328125" style="1" customWidth="1"/>
    <col min="6" max="6" width="10.6328125" style="1" customWidth="1"/>
    <col min="7" max="7" width="14.6328125" style="1" customWidth="1"/>
    <col min="8" max="8" width="18.6328125" style="1" customWidth="1"/>
    <col min="9" max="9" width="35.453125" style="1" customWidth="1"/>
    <col min="10" max="10" width="4.7265625" style="1" customWidth="1"/>
    <col min="11" max="11" width="17.453125" style="1" customWidth="1"/>
    <col min="12" max="16384" width="9" style="1"/>
  </cols>
  <sheetData>
    <row r="1" spans="1:24" ht="27.75" customHeight="1" x14ac:dyDescent="0.2">
      <c r="A1" s="2" t="s">
        <v>16</v>
      </c>
      <c r="B1" s="3"/>
      <c r="C1" s="3"/>
      <c r="D1" s="130" t="s">
        <v>30</v>
      </c>
      <c r="E1" s="130"/>
      <c r="F1" s="130"/>
      <c r="G1" s="130"/>
      <c r="H1" s="3"/>
      <c r="I1" s="4" t="s">
        <v>17</v>
      </c>
      <c r="J1" s="5"/>
      <c r="K1" s="5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</row>
    <row r="2" spans="1:24" ht="23.25" customHeight="1" x14ac:dyDescent="0.2">
      <c r="A2" s="6" t="s">
        <v>2</v>
      </c>
      <c r="B2" s="7">
        <f>H20</f>
        <v>58441.85</v>
      </c>
      <c r="C2" s="8" t="s">
        <v>3</v>
      </c>
      <c r="D2" s="132" t="s">
        <v>31</v>
      </c>
      <c r="E2" s="132"/>
      <c r="F2" s="132"/>
      <c r="G2" s="132"/>
      <c r="H2" s="9"/>
      <c r="I2" s="10"/>
      <c r="J2" s="5"/>
      <c r="K2" s="5"/>
    </row>
    <row r="3" spans="1:24" ht="27.75" customHeight="1" x14ac:dyDescent="0.2">
      <c r="A3" s="11"/>
      <c r="B3" s="12"/>
      <c r="C3" s="12"/>
      <c r="D3" s="12"/>
      <c r="E3" s="12"/>
      <c r="F3" s="12"/>
      <c r="G3" s="12"/>
      <c r="H3" s="12"/>
      <c r="I3" s="13"/>
      <c r="J3" s="5"/>
      <c r="K3" s="5"/>
    </row>
    <row r="4" spans="1:24" ht="13.5" customHeight="1" thickBot="1" x14ac:dyDescent="0.25">
      <c r="A4" s="14"/>
      <c r="B4" s="12"/>
      <c r="C4" s="12"/>
      <c r="D4" s="12"/>
      <c r="E4" s="15"/>
      <c r="F4" s="12"/>
      <c r="G4" s="12"/>
      <c r="H4" s="12"/>
      <c r="I4" s="13"/>
      <c r="J4" s="5"/>
      <c r="K4" s="5"/>
    </row>
    <row r="5" spans="1:24" ht="13.5" customHeight="1" x14ac:dyDescent="0.2">
      <c r="A5" s="133" t="s">
        <v>4</v>
      </c>
      <c r="B5" s="134"/>
      <c r="C5" s="134"/>
      <c r="D5" s="135"/>
      <c r="E5" s="134" t="s">
        <v>5</v>
      </c>
      <c r="F5" s="139" t="s">
        <v>6</v>
      </c>
      <c r="G5" s="141" t="s">
        <v>7</v>
      </c>
      <c r="H5" s="143" t="s">
        <v>18</v>
      </c>
      <c r="I5" s="145" t="s">
        <v>9</v>
      </c>
      <c r="J5" s="5"/>
      <c r="K5" s="5"/>
    </row>
    <row r="6" spans="1:24" ht="13.5" customHeight="1" x14ac:dyDescent="0.2">
      <c r="A6" s="136"/>
      <c r="B6" s="137"/>
      <c r="C6" s="137"/>
      <c r="D6" s="138"/>
      <c r="E6" s="137"/>
      <c r="F6" s="140"/>
      <c r="G6" s="142"/>
      <c r="H6" s="144"/>
      <c r="I6" s="146"/>
      <c r="J6" s="5"/>
      <c r="K6" s="5"/>
    </row>
    <row r="7" spans="1:24" ht="25" customHeight="1" x14ac:dyDescent="0.2">
      <c r="A7" s="123" t="s">
        <v>19</v>
      </c>
      <c r="B7" s="124"/>
      <c r="C7" s="16"/>
      <c r="D7" s="17"/>
      <c r="E7" s="18" t="s">
        <v>20</v>
      </c>
      <c r="F7" s="19">
        <v>0.46</v>
      </c>
      <c r="G7" s="20">
        <v>22800</v>
      </c>
      <c r="H7" s="20">
        <f>F7*G7</f>
        <v>10488</v>
      </c>
      <c r="I7" s="21"/>
      <c r="J7" s="5"/>
      <c r="K7" s="5"/>
    </row>
    <row r="8" spans="1:24" ht="25" customHeight="1" x14ac:dyDescent="0.2">
      <c r="A8" s="125" t="s">
        <v>32</v>
      </c>
      <c r="B8" s="126"/>
      <c r="C8" s="22"/>
      <c r="D8" s="23"/>
      <c r="E8" s="18" t="s">
        <v>20</v>
      </c>
      <c r="F8" s="19">
        <v>1.37</v>
      </c>
      <c r="G8" s="20">
        <v>24100</v>
      </c>
      <c r="H8" s="20">
        <f t="shared" ref="H8:H9" si="0">F8*G8</f>
        <v>33017</v>
      </c>
      <c r="I8" s="21"/>
      <c r="J8" s="5"/>
      <c r="K8" s="5"/>
    </row>
    <row r="9" spans="1:24" ht="25" customHeight="1" x14ac:dyDescent="0.2">
      <c r="A9" s="125" t="s">
        <v>22</v>
      </c>
      <c r="B9" s="126"/>
      <c r="C9" s="22"/>
      <c r="D9" s="23"/>
      <c r="E9" s="18" t="s">
        <v>20</v>
      </c>
      <c r="F9" s="19">
        <v>0.46</v>
      </c>
      <c r="G9" s="20">
        <v>15900</v>
      </c>
      <c r="H9" s="20">
        <f t="shared" si="0"/>
        <v>7314</v>
      </c>
      <c r="I9" s="24"/>
      <c r="J9" s="5"/>
      <c r="K9" s="5"/>
    </row>
    <row r="10" spans="1:24" ht="25" customHeight="1" x14ac:dyDescent="0.2">
      <c r="A10" s="27" t="s">
        <v>23</v>
      </c>
      <c r="B10" s="23"/>
      <c r="C10" s="28"/>
      <c r="D10" s="29"/>
      <c r="E10" s="30"/>
      <c r="F10" s="31"/>
      <c r="G10" s="32"/>
      <c r="H10" s="32">
        <f>SUM(H7:H9)</f>
        <v>50819</v>
      </c>
      <c r="I10" s="24"/>
      <c r="J10" s="5"/>
      <c r="K10" s="5"/>
    </row>
    <row r="11" spans="1:24" ht="25" customHeight="1" x14ac:dyDescent="0.2">
      <c r="A11" s="125" t="s">
        <v>24</v>
      </c>
      <c r="B11" s="127"/>
      <c r="C11" s="28"/>
      <c r="D11" s="23"/>
      <c r="E11" s="33" t="s">
        <v>25</v>
      </c>
      <c r="F11" s="34">
        <v>15</v>
      </c>
      <c r="G11" s="32"/>
      <c r="H11" s="35">
        <f>H10*0.15</f>
        <v>7622.8499999999995</v>
      </c>
      <c r="I11" s="36" t="s">
        <v>33</v>
      </c>
      <c r="J11" s="5"/>
      <c r="K11" s="5"/>
    </row>
    <row r="12" spans="1:24" ht="25" customHeight="1" x14ac:dyDescent="0.2">
      <c r="A12" s="27"/>
      <c r="B12" s="23"/>
      <c r="C12" s="28"/>
      <c r="D12" s="29"/>
      <c r="E12" s="30"/>
      <c r="F12" s="31"/>
      <c r="G12" s="32"/>
      <c r="H12" s="32"/>
      <c r="I12" s="24"/>
      <c r="J12" s="5"/>
      <c r="K12" s="5"/>
    </row>
    <row r="13" spans="1:24" ht="25" customHeight="1" x14ac:dyDescent="0.2">
      <c r="A13" s="27"/>
      <c r="B13" s="23"/>
      <c r="C13" s="28"/>
      <c r="D13" s="23"/>
      <c r="E13" s="30"/>
      <c r="F13" s="37"/>
      <c r="G13" s="32"/>
      <c r="H13" s="32"/>
      <c r="I13" s="24"/>
      <c r="J13" s="5"/>
      <c r="K13" s="5"/>
    </row>
    <row r="14" spans="1:24" ht="25" customHeight="1" x14ac:dyDescent="0.2">
      <c r="A14" s="27"/>
      <c r="B14" s="23"/>
      <c r="C14" s="28"/>
      <c r="D14" s="23"/>
      <c r="E14" s="30"/>
      <c r="F14" s="37"/>
      <c r="G14" s="32"/>
      <c r="H14" s="32"/>
      <c r="I14" s="24"/>
      <c r="J14" s="5"/>
      <c r="K14" s="5"/>
    </row>
    <row r="15" spans="1:24" ht="25" customHeight="1" x14ac:dyDescent="0.2">
      <c r="A15" s="27"/>
      <c r="B15" s="23"/>
      <c r="C15" s="28"/>
      <c r="D15" s="23"/>
      <c r="E15" s="30"/>
      <c r="F15" s="37"/>
      <c r="G15" s="32"/>
      <c r="H15" s="32"/>
      <c r="I15" s="24"/>
      <c r="J15" s="5"/>
      <c r="K15" s="5"/>
    </row>
    <row r="16" spans="1:24" ht="25" customHeight="1" x14ac:dyDescent="0.2">
      <c r="A16" s="27"/>
      <c r="B16" s="23"/>
      <c r="C16" s="28"/>
      <c r="D16" s="23"/>
      <c r="E16" s="30"/>
      <c r="F16" s="38"/>
      <c r="G16" s="32"/>
      <c r="H16" s="32"/>
      <c r="I16" s="24"/>
      <c r="J16" s="5"/>
      <c r="K16" s="5"/>
    </row>
    <row r="17" spans="1:11" ht="25" customHeight="1" x14ac:dyDescent="0.2">
      <c r="A17" s="27"/>
      <c r="B17" s="17"/>
      <c r="C17" s="16"/>
      <c r="D17" s="23"/>
      <c r="E17" s="30"/>
      <c r="F17" s="38"/>
      <c r="G17" s="32"/>
      <c r="H17" s="32"/>
      <c r="I17" s="24"/>
      <c r="J17" s="5"/>
      <c r="K17" s="5"/>
    </row>
    <row r="18" spans="1:11" ht="25" customHeight="1" x14ac:dyDescent="0.2">
      <c r="A18" s="27"/>
      <c r="B18" s="23"/>
      <c r="C18" s="28"/>
      <c r="D18" s="23"/>
      <c r="E18" s="30"/>
      <c r="F18" s="38"/>
      <c r="G18" s="32"/>
      <c r="H18" s="32"/>
      <c r="I18" s="24"/>
      <c r="J18" s="5"/>
      <c r="K18" s="5"/>
    </row>
    <row r="19" spans="1:11" ht="25" customHeight="1" x14ac:dyDescent="0.2">
      <c r="A19" s="39" t="s">
        <v>26</v>
      </c>
      <c r="B19" s="23"/>
      <c r="C19" s="28"/>
      <c r="D19" s="23"/>
      <c r="E19" s="30"/>
      <c r="F19" s="38"/>
      <c r="G19" s="32"/>
      <c r="H19" s="35" t="s">
        <v>15</v>
      </c>
      <c r="I19" s="24"/>
      <c r="J19" s="5"/>
      <c r="K19" s="5"/>
    </row>
    <row r="20" spans="1:11" ht="28.5" customHeight="1" thickBot="1" x14ac:dyDescent="0.25">
      <c r="A20" s="128" t="s">
        <v>27</v>
      </c>
      <c r="B20" s="129"/>
      <c r="C20" s="40"/>
      <c r="D20" s="41"/>
      <c r="E20" s="42"/>
      <c r="F20" s="43"/>
      <c r="G20" s="44"/>
      <c r="H20" s="45">
        <f>H10+H11</f>
        <v>58441.85</v>
      </c>
      <c r="I20" s="46"/>
      <c r="J20" s="5"/>
      <c r="K20" s="5"/>
    </row>
    <row r="21" spans="1:11" ht="20.149999999999999" customHeight="1" x14ac:dyDescent="0.2">
      <c r="A21" s="3"/>
      <c r="B21" s="3"/>
      <c r="C21" s="3"/>
      <c r="D21" s="3"/>
      <c r="E21" s="3"/>
      <c r="F21" s="3"/>
      <c r="G21" s="3"/>
      <c r="H21" s="3"/>
      <c r="I21" s="47"/>
      <c r="J21" s="5"/>
      <c r="K21" s="5"/>
    </row>
    <row r="22" spans="1:1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</sheetData>
  <mergeCells count="14">
    <mergeCell ref="D1:G1"/>
    <mergeCell ref="L1:X1"/>
    <mergeCell ref="D2:G2"/>
    <mergeCell ref="A5:D6"/>
    <mergeCell ref="E5:E6"/>
    <mergeCell ref="F5:F6"/>
    <mergeCell ref="G5:G6"/>
    <mergeCell ref="H5:H6"/>
    <mergeCell ref="I5:I6"/>
    <mergeCell ref="A7:B7"/>
    <mergeCell ref="A8:B8"/>
    <mergeCell ref="A9:B9"/>
    <mergeCell ref="A11:B11"/>
    <mergeCell ref="A20:B20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X25"/>
  <sheetViews>
    <sheetView zoomScale="85" zoomScaleNormal="85" workbookViewId="0">
      <selection activeCell="I37" sqref="I37"/>
    </sheetView>
  </sheetViews>
  <sheetFormatPr defaultColWidth="9" defaultRowHeight="12" x14ac:dyDescent="0.2"/>
  <cols>
    <col min="1" max="1" width="14.6328125" style="1" customWidth="1"/>
    <col min="2" max="2" width="21.26953125" style="1" customWidth="1"/>
    <col min="3" max="3" width="20.6328125" style="1" customWidth="1"/>
    <col min="4" max="4" width="18.6328125" style="1" customWidth="1"/>
    <col min="5" max="5" width="6.6328125" style="1" customWidth="1"/>
    <col min="6" max="6" width="10.6328125" style="1" customWidth="1"/>
    <col min="7" max="7" width="14.6328125" style="1" customWidth="1"/>
    <col min="8" max="8" width="18.6328125" style="1" customWidth="1"/>
    <col min="9" max="9" width="35.453125" style="1" customWidth="1"/>
    <col min="10" max="10" width="4.7265625" style="1" customWidth="1"/>
    <col min="11" max="11" width="80.54296875" style="1" customWidth="1"/>
    <col min="12" max="16384" width="9" style="1"/>
  </cols>
  <sheetData>
    <row r="1" spans="1:24" ht="27.75" customHeight="1" x14ac:dyDescent="0.2">
      <c r="A1" s="2" t="s">
        <v>16</v>
      </c>
      <c r="B1" s="3"/>
      <c r="C1" s="3"/>
      <c r="D1" s="130" t="s">
        <v>34</v>
      </c>
      <c r="E1" s="130"/>
      <c r="F1" s="130"/>
      <c r="G1" s="130"/>
      <c r="H1" s="3"/>
      <c r="I1" s="4" t="s">
        <v>17</v>
      </c>
      <c r="J1" s="5"/>
      <c r="K1" s="5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</row>
    <row r="2" spans="1:24" ht="23.25" customHeight="1" x14ac:dyDescent="0.2">
      <c r="A2" s="6" t="s">
        <v>2</v>
      </c>
      <c r="B2" s="7">
        <f>H21</f>
        <v>56962.5</v>
      </c>
      <c r="C2" s="8" t="s">
        <v>3</v>
      </c>
      <c r="D2" s="132" t="s">
        <v>31</v>
      </c>
      <c r="E2" s="132"/>
      <c r="F2" s="132"/>
      <c r="G2" s="132"/>
      <c r="H2" s="9"/>
      <c r="I2" s="10"/>
      <c r="J2" s="5"/>
      <c r="K2" s="5"/>
    </row>
    <row r="3" spans="1:24" ht="27.75" customHeight="1" x14ac:dyDescent="0.2">
      <c r="A3" s="11"/>
      <c r="B3" s="12"/>
      <c r="C3" s="12"/>
      <c r="D3" s="12"/>
      <c r="E3" s="12"/>
      <c r="F3" s="12"/>
      <c r="G3" s="12"/>
      <c r="H3" s="12"/>
      <c r="I3" s="13"/>
      <c r="J3" s="5"/>
      <c r="K3" s="5"/>
    </row>
    <row r="4" spans="1:24" ht="13.5" customHeight="1" thickBot="1" x14ac:dyDescent="0.25">
      <c r="A4" s="14"/>
      <c r="B4" s="12"/>
      <c r="C4" s="12"/>
      <c r="D4" s="12"/>
      <c r="E4" s="15"/>
      <c r="F4" s="12"/>
      <c r="G4" s="12"/>
      <c r="H4" s="12"/>
      <c r="I4" s="13"/>
      <c r="J4" s="5"/>
      <c r="K4" s="5"/>
    </row>
    <row r="5" spans="1:24" ht="13.5" customHeight="1" x14ac:dyDescent="0.2">
      <c r="A5" s="133" t="s">
        <v>4</v>
      </c>
      <c r="B5" s="134"/>
      <c r="C5" s="134"/>
      <c r="D5" s="135"/>
      <c r="E5" s="134" t="s">
        <v>5</v>
      </c>
      <c r="F5" s="139" t="s">
        <v>6</v>
      </c>
      <c r="G5" s="141" t="s">
        <v>7</v>
      </c>
      <c r="H5" s="143" t="s">
        <v>18</v>
      </c>
      <c r="I5" s="145" t="s">
        <v>9</v>
      </c>
      <c r="J5" s="5"/>
      <c r="K5" s="5"/>
    </row>
    <row r="6" spans="1:24" ht="13.5" customHeight="1" x14ac:dyDescent="0.2">
      <c r="A6" s="136"/>
      <c r="B6" s="137"/>
      <c r="C6" s="137"/>
      <c r="D6" s="138"/>
      <c r="E6" s="137"/>
      <c r="F6" s="140"/>
      <c r="G6" s="142"/>
      <c r="H6" s="144"/>
      <c r="I6" s="146"/>
      <c r="J6" s="5"/>
      <c r="K6" s="5"/>
    </row>
    <row r="7" spans="1:24" ht="25" customHeight="1" x14ac:dyDescent="0.5">
      <c r="A7" s="123" t="s">
        <v>19</v>
      </c>
      <c r="B7" s="124"/>
      <c r="C7" s="16"/>
      <c r="D7" s="17"/>
      <c r="E7" s="18" t="s">
        <v>20</v>
      </c>
      <c r="F7" s="19">
        <v>0.5</v>
      </c>
      <c r="G7" s="20">
        <v>22800</v>
      </c>
      <c r="H7" s="20">
        <f>F7*G7</f>
        <v>11400</v>
      </c>
      <c r="I7" s="21"/>
      <c r="J7" s="5"/>
      <c r="K7" s="74"/>
    </row>
    <row r="8" spans="1:24" ht="25" customHeight="1" x14ac:dyDescent="0.2">
      <c r="A8" s="125" t="s">
        <v>32</v>
      </c>
      <c r="B8" s="126"/>
      <c r="C8" s="22"/>
      <c r="D8" s="23"/>
      <c r="E8" s="18" t="s">
        <v>20</v>
      </c>
      <c r="F8" s="19">
        <v>1</v>
      </c>
      <c r="G8" s="20">
        <v>24100</v>
      </c>
      <c r="H8" s="20">
        <f t="shared" ref="H8:H10" si="0">F8*G8</f>
        <v>24100</v>
      </c>
      <c r="I8" s="21"/>
      <c r="J8" s="5"/>
      <c r="K8" s="5"/>
    </row>
    <row r="9" spans="1:24" ht="25" customHeight="1" x14ac:dyDescent="0.2">
      <c r="A9" s="25" t="s">
        <v>21</v>
      </c>
      <c r="B9" s="26"/>
      <c r="C9" s="22"/>
      <c r="D9" s="23"/>
      <c r="E9" s="18" t="s">
        <v>20</v>
      </c>
      <c r="F9" s="19">
        <v>0.5</v>
      </c>
      <c r="G9" s="20">
        <v>21600</v>
      </c>
      <c r="H9" s="20">
        <f t="shared" si="0"/>
        <v>10800</v>
      </c>
      <c r="I9" s="21"/>
      <c r="J9" s="5"/>
      <c r="K9" s="5"/>
    </row>
    <row r="10" spans="1:24" ht="25" customHeight="1" x14ac:dyDescent="0.2">
      <c r="A10" s="125" t="s">
        <v>22</v>
      </c>
      <c r="B10" s="126"/>
      <c r="C10" s="22"/>
      <c r="D10" s="23"/>
      <c r="E10" s="18" t="s">
        <v>20</v>
      </c>
      <c r="F10" s="19">
        <v>0.5</v>
      </c>
      <c r="G10" s="20">
        <v>15900</v>
      </c>
      <c r="H10" s="20">
        <f t="shared" si="0"/>
        <v>7950</v>
      </c>
      <c r="I10" s="24"/>
      <c r="J10" s="5"/>
      <c r="K10" s="5"/>
    </row>
    <row r="11" spans="1:24" ht="25" customHeight="1" x14ac:dyDescent="0.2">
      <c r="A11" s="27" t="s">
        <v>23</v>
      </c>
      <c r="B11" s="23"/>
      <c r="C11" s="28"/>
      <c r="D11" s="29"/>
      <c r="E11" s="30"/>
      <c r="F11" s="31"/>
      <c r="G11" s="32"/>
      <c r="H11" s="32">
        <f>SUM(H7:H10)</f>
        <v>54250</v>
      </c>
      <c r="I11" s="24"/>
      <c r="J11" s="5"/>
      <c r="K11" s="5"/>
    </row>
    <row r="12" spans="1:24" ht="25" customHeight="1" x14ac:dyDescent="0.2">
      <c r="A12" s="125" t="s">
        <v>24</v>
      </c>
      <c r="B12" s="127"/>
      <c r="C12" s="28"/>
      <c r="D12" s="23"/>
      <c r="E12" s="33" t="s">
        <v>25</v>
      </c>
      <c r="F12" s="34">
        <v>5</v>
      </c>
      <c r="G12" s="32"/>
      <c r="H12" s="35">
        <f>H11*0.05</f>
        <v>2712.5</v>
      </c>
      <c r="I12" s="36" t="s">
        <v>35</v>
      </c>
      <c r="J12" s="5"/>
      <c r="K12" s="5"/>
    </row>
    <row r="13" spans="1:24" ht="25" customHeight="1" x14ac:dyDescent="0.2">
      <c r="A13" s="27"/>
      <c r="B13" s="23"/>
      <c r="C13" s="28"/>
      <c r="D13" s="29"/>
      <c r="E13" s="30"/>
      <c r="F13" s="31"/>
      <c r="G13" s="32"/>
      <c r="H13" s="32"/>
      <c r="I13" s="24"/>
      <c r="J13" s="5"/>
      <c r="K13" s="5"/>
    </row>
    <row r="14" spans="1:24" ht="25" customHeight="1" x14ac:dyDescent="0.2">
      <c r="A14" s="27"/>
      <c r="B14" s="23"/>
      <c r="C14" s="28"/>
      <c r="D14" s="23"/>
      <c r="E14" s="30"/>
      <c r="F14" s="37"/>
      <c r="G14" s="32"/>
      <c r="H14" s="32"/>
      <c r="I14" s="24"/>
      <c r="J14" s="5"/>
      <c r="K14" s="5"/>
    </row>
    <row r="15" spans="1:24" ht="25" customHeight="1" x14ac:dyDescent="0.2">
      <c r="A15" s="27"/>
      <c r="B15" s="23"/>
      <c r="C15" s="28"/>
      <c r="D15" s="23"/>
      <c r="E15" s="30"/>
      <c r="F15" s="37"/>
      <c r="G15" s="32"/>
      <c r="H15" s="32"/>
      <c r="I15" s="24"/>
      <c r="J15" s="5"/>
      <c r="K15" s="5"/>
    </row>
    <row r="16" spans="1:24" ht="25" customHeight="1" x14ac:dyDescent="0.2">
      <c r="A16" s="27"/>
      <c r="B16" s="23"/>
      <c r="C16" s="28"/>
      <c r="D16" s="23"/>
      <c r="E16" s="30"/>
      <c r="F16" s="37"/>
      <c r="G16" s="32"/>
      <c r="H16" s="32"/>
      <c r="I16" s="24"/>
      <c r="J16" s="5"/>
      <c r="K16" s="5"/>
    </row>
    <row r="17" spans="1:11" ht="25" customHeight="1" x14ac:dyDescent="0.2">
      <c r="A17" s="27"/>
      <c r="B17" s="23"/>
      <c r="C17" s="28"/>
      <c r="D17" s="23"/>
      <c r="E17" s="30"/>
      <c r="F17" s="38"/>
      <c r="G17" s="32"/>
      <c r="H17" s="32"/>
      <c r="I17" s="24"/>
      <c r="J17" s="5"/>
      <c r="K17" s="5"/>
    </row>
    <row r="18" spans="1:11" ht="25" customHeight="1" x14ac:dyDescent="0.2">
      <c r="A18" s="27"/>
      <c r="B18" s="17"/>
      <c r="C18" s="16"/>
      <c r="D18" s="23"/>
      <c r="E18" s="30"/>
      <c r="F18" s="38"/>
      <c r="G18" s="32"/>
      <c r="H18" s="32"/>
      <c r="I18" s="24"/>
      <c r="J18" s="5"/>
      <c r="K18" s="5"/>
    </row>
    <row r="19" spans="1:11" ht="25" customHeight="1" x14ac:dyDescent="0.2">
      <c r="A19" s="27"/>
      <c r="B19" s="23"/>
      <c r="C19" s="28"/>
      <c r="D19" s="23"/>
      <c r="E19" s="30"/>
      <c r="F19" s="38"/>
      <c r="G19" s="32"/>
      <c r="H19" s="32"/>
      <c r="I19" s="24"/>
      <c r="J19" s="5"/>
      <c r="K19" s="5"/>
    </row>
    <row r="20" spans="1:11" ht="25" customHeight="1" x14ac:dyDescent="0.2">
      <c r="A20" s="39" t="s">
        <v>26</v>
      </c>
      <c r="B20" s="23"/>
      <c r="C20" s="28"/>
      <c r="D20" s="23"/>
      <c r="E20" s="30"/>
      <c r="F20" s="38"/>
      <c r="G20" s="32"/>
      <c r="H20" s="35" t="s">
        <v>15</v>
      </c>
      <c r="I20" s="24"/>
      <c r="J20" s="5"/>
      <c r="K20" s="5"/>
    </row>
    <row r="21" spans="1:11" ht="28.5" customHeight="1" thickBot="1" x14ac:dyDescent="0.25">
      <c r="A21" s="128" t="s">
        <v>27</v>
      </c>
      <c r="B21" s="129"/>
      <c r="C21" s="40"/>
      <c r="D21" s="41"/>
      <c r="E21" s="42"/>
      <c r="F21" s="43"/>
      <c r="G21" s="44"/>
      <c r="H21" s="45">
        <f>H11+H12</f>
        <v>56962.5</v>
      </c>
      <c r="I21" s="46"/>
      <c r="J21" s="5"/>
      <c r="K21" s="5"/>
    </row>
    <row r="22" spans="1:11" ht="20.149999999999999" customHeight="1" x14ac:dyDescent="0.2">
      <c r="A22" s="3"/>
      <c r="B22" s="3"/>
      <c r="C22" s="3"/>
      <c r="D22" s="3"/>
      <c r="E22" s="3"/>
      <c r="F22" s="3"/>
      <c r="G22" s="3"/>
      <c r="H22" s="3"/>
      <c r="I22" s="47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</sheetData>
  <mergeCells count="14">
    <mergeCell ref="D1:G1"/>
    <mergeCell ref="L1:X1"/>
    <mergeCell ref="D2:G2"/>
    <mergeCell ref="A5:D6"/>
    <mergeCell ref="E5:E6"/>
    <mergeCell ref="F5:F6"/>
    <mergeCell ref="G5:G6"/>
    <mergeCell ref="H5:H6"/>
    <mergeCell ref="I5:I6"/>
    <mergeCell ref="A7:B7"/>
    <mergeCell ref="A8:B8"/>
    <mergeCell ref="A10:B10"/>
    <mergeCell ref="A12:B12"/>
    <mergeCell ref="A21:B21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X29"/>
  <sheetViews>
    <sheetView zoomScale="85" zoomScaleNormal="85" workbookViewId="0">
      <selection activeCell="K9" sqref="K9"/>
    </sheetView>
  </sheetViews>
  <sheetFormatPr defaultColWidth="9" defaultRowHeight="12" x14ac:dyDescent="0.2"/>
  <cols>
    <col min="1" max="1" width="14.6328125" style="1" customWidth="1"/>
    <col min="2" max="2" width="21.26953125" style="1" customWidth="1"/>
    <col min="3" max="3" width="20.6328125" style="1" customWidth="1"/>
    <col min="4" max="4" width="18.6328125" style="1" customWidth="1"/>
    <col min="5" max="5" width="6.6328125" style="1" customWidth="1"/>
    <col min="6" max="6" width="10.6328125" style="1" customWidth="1"/>
    <col min="7" max="7" width="14.6328125" style="1" customWidth="1"/>
    <col min="8" max="8" width="18.6328125" style="1" customWidth="1"/>
    <col min="9" max="9" width="35.453125" style="1" customWidth="1"/>
    <col min="10" max="10" width="4.7265625" style="1" customWidth="1"/>
    <col min="11" max="11" width="19.26953125" style="1" customWidth="1"/>
    <col min="12" max="12" width="13.6328125" style="1" customWidth="1"/>
    <col min="13" max="13" width="16.36328125" style="1" customWidth="1"/>
    <col min="14" max="14" width="13.453125" style="1" customWidth="1"/>
    <col min="15" max="16384" width="9" style="1"/>
  </cols>
  <sheetData>
    <row r="1" spans="1:24" ht="27.75" customHeight="1" thickBot="1" x14ac:dyDescent="0.25">
      <c r="A1" s="2" t="s">
        <v>16</v>
      </c>
      <c r="B1" s="3"/>
      <c r="C1" s="3"/>
      <c r="D1" s="130" t="s">
        <v>57</v>
      </c>
      <c r="E1" s="130"/>
      <c r="F1" s="130"/>
      <c r="G1" s="130"/>
      <c r="H1" s="3"/>
      <c r="I1" s="4" t="s">
        <v>17</v>
      </c>
      <c r="J1" s="5"/>
      <c r="K1" s="5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</row>
    <row r="2" spans="1:24" ht="23.25" customHeight="1" x14ac:dyDescent="0.2">
      <c r="A2" s="81" t="s">
        <v>2</v>
      </c>
      <c r="B2" s="82">
        <f>H20</f>
        <v>698187.5</v>
      </c>
      <c r="C2" s="83" t="s">
        <v>3</v>
      </c>
      <c r="D2" s="150" t="s">
        <v>36</v>
      </c>
      <c r="E2" s="150"/>
      <c r="F2" s="150"/>
      <c r="G2" s="150"/>
      <c r="H2" s="84"/>
      <c r="I2" s="85"/>
      <c r="J2" s="5"/>
      <c r="K2" s="5"/>
    </row>
    <row r="3" spans="1:24" ht="27.75" customHeight="1" x14ac:dyDescent="0.2">
      <c r="A3" s="11"/>
      <c r="B3" s="12"/>
      <c r="C3" s="12"/>
      <c r="D3" s="12"/>
      <c r="E3" s="12"/>
      <c r="F3" s="12"/>
      <c r="G3" s="12"/>
      <c r="H3" s="12"/>
      <c r="I3" s="13"/>
      <c r="J3" s="5"/>
      <c r="K3" s="5"/>
    </row>
    <row r="4" spans="1:24" ht="13.5" customHeight="1" thickBot="1" x14ac:dyDescent="0.25">
      <c r="A4" s="14"/>
      <c r="B4" s="12"/>
      <c r="C4" s="12"/>
      <c r="D4" s="12"/>
      <c r="E4" s="15"/>
      <c r="F4" s="12"/>
      <c r="G4" s="12"/>
      <c r="H4" s="12"/>
      <c r="I4" s="13"/>
      <c r="J4" s="5"/>
      <c r="K4" s="5"/>
    </row>
    <row r="5" spans="1:24" ht="13.5" customHeight="1" x14ac:dyDescent="0.2">
      <c r="A5" s="133" t="s">
        <v>4</v>
      </c>
      <c r="B5" s="134"/>
      <c r="C5" s="134"/>
      <c r="D5" s="135"/>
      <c r="E5" s="134" t="s">
        <v>5</v>
      </c>
      <c r="F5" s="139" t="s">
        <v>6</v>
      </c>
      <c r="G5" s="141" t="s">
        <v>7</v>
      </c>
      <c r="H5" s="143" t="s">
        <v>18</v>
      </c>
      <c r="I5" s="145" t="s">
        <v>9</v>
      </c>
      <c r="J5" s="5"/>
      <c r="K5" s="5"/>
    </row>
    <row r="6" spans="1:24" ht="13.5" customHeight="1" x14ac:dyDescent="0.2">
      <c r="A6" s="136"/>
      <c r="B6" s="137"/>
      <c r="C6" s="137"/>
      <c r="D6" s="138"/>
      <c r="E6" s="137"/>
      <c r="F6" s="140"/>
      <c r="G6" s="142"/>
      <c r="H6" s="144"/>
      <c r="I6" s="146"/>
      <c r="J6" s="5"/>
      <c r="K6" s="5"/>
    </row>
    <row r="7" spans="1:24" ht="25" customHeight="1" x14ac:dyDescent="0.5">
      <c r="A7" s="123" t="s">
        <v>19</v>
      </c>
      <c r="B7" s="124"/>
      <c r="C7" s="16"/>
      <c r="D7" s="17"/>
      <c r="E7" s="18" t="s">
        <v>20</v>
      </c>
      <c r="F7" s="19">
        <v>1.25</v>
      </c>
      <c r="G7" s="20">
        <v>22800</v>
      </c>
      <c r="H7" s="20">
        <f>F7*G7</f>
        <v>28500</v>
      </c>
      <c r="I7" s="21"/>
      <c r="J7" s="5"/>
      <c r="K7" s="74"/>
    </row>
    <row r="8" spans="1:24" ht="25" customHeight="1" x14ac:dyDescent="0.2">
      <c r="A8" s="125" t="s">
        <v>32</v>
      </c>
      <c r="B8" s="126"/>
      <c r="C8" s="22"/>
      <c r="D8" s="23"/>
      <c r="E8" s="18" t="s">
        <v>20</v>
      </c>
      <c r="F8" s="19">
        <v>5</v>
      </c>
      <c r="G8" s="20">
        <v>24100</v>
      </c>
      <c r="H8" s="20">
        <f t="shared" ref="H8:H9" si="0">F8*G8</f>
        <v>120500</v>
      </c>
      <c r="I8" s="21"/>
      <c r="J8" s="5"/>
      <c r="K8" s="5"/>
    </row>
    <row r="9" spans="1:24" ht="25" customHeight="1" x14ac:dyDescent="0.2">
      <c r="A9" s="125" t="s">
        <v>22</v>
      </c>
      <c r="B9" s="126"/>
      <c r="C9" s="22"/>
      <c r="D9" s="23"/>
      <c r="E9" s="18" t="s">
        <v>20</v>
      </c>
      <c r="F9" s="19">
        <v>2.5</v>
      </c>
      <c r="G9" s="20">
        <v>15900</v>
      </c>
      <c r="H9" s="20">
        <f t="shared" si="0"/>
        <v>39750</v>
      </c>
      <c r="I9" s="24"/>
      <c r="J9" s="5"/>
      <c r="K9" s="5"/>
    </row>
    <row r="10" spans="1:24" ht="25" customHeight="1" x14ac:dyDescent="0.2">
      <c r="A10" s="27" t="s">
        <v>23</v>
      </c>
      <c r="B10" s="23"/>
      <c r="C10" s="28"/>
      <c r="D10" s="29"/>
      <c r="E10" s="30"/>
      <c r="F10" s="31"/>
      <c r="G10" s="32"/>
      <c r="H10" s="32">
        <f>SUM(H7:H9)</f>
        <v>188750</v>
      </c>
      <c r="I10" s="24"/>
      <c r="J10" s="5"/>
      <c r="K10" s="5"/>
    </row>
    <row r="11" spans="1:24" ht="25" customHeight="1" x14ac:dyDescent="0.2">
      <c r="A11" s="125" t="s">
        <v>24</v>
      </c>
      <c r="B11" s="127"/>
      <c r="C11" s="28"/>
      <c r="D11" s="23"/>
      <c r="E11" s="33" t="s">
        <v>25</v>
      </c>
      <c r="F11" s="34">
        <v>5</v>
      </c>
      <c r="G11" s="32"/>
      <c r="H11" s="267">
        <f>H10*0.05</f>
        <v>9437.5</v>
      </c>
      <c r="I11" s="24" t="s">
        <v>35</v>
      </c>
      <c r="J11" s="5"/>
      <c r="K11" s="5"/>
    </row>
    <row r="12" spans="1:24" ht="25" customHeight="1" x14ac:dyDescent="0.2">
      <c r="A12" s="125" t="s">
        <v>37</v>
      </c>
      <c r="B12" s="126"/>
      <c r="C12" s="79" t="s">
        <v>38</v>
      </c>
      <c r="D12" s="29"/>
      <c r="E12" s="77" t="s">
        <v>10</v>
      </c>
      <c r="F12" s="75">
        <v>100</v>
      </c>
      <c r="G12" s="98">
        <v>5000</v>
      </c>
      <c r="H12" s="268">
        <f>F12*G12</f>
        <v>500000</v>
      </c>
      <c r="I12" s="266"/>
      <c r="J12" s="5"/>
      <c r="K12" s="5"/>
    </row>
    <row r="13" spans="1:24" ht="25" customHeight="1" x14ac:dyDescent="0.2">
      <c r="A13" s="125"/>
      <c r="B13" s="126"/>
      <c r="C13" s="148"/>
      <c r="D13" s="149"/>
      <c r="E13" s="77"/>
      <c r="F13" s="76"/>
      <c r="G13" s="78"/>
      <c r="H13" s="86"/>
      <c r="I13" s="80"/>
      <c r="J13" s="5"/>
      <c r="K13" s="5"/>
    </row>
    <row r="14" spans="1:24" ht="25" customHeight="1" x14ac:dyDescent="0.2">
      <c r="A14" s="27"/>
      <c r="B14" s="23"/>
      <c r="C14" s="28"/>
      <c r="D14" s="23"/>
      <c r="E14" s="30"/>
      <c r="F14" s="37"/>
      <c r="G14" s="32"/>
      <c r="H14" s="78"/>
      <c r="I14" s="24"/>
      <c r="J14" s="5"/>
      <c r="K14" s="5"/>
    </row>
    <row r="15" spans="1:24" ht="25" customHeight="1" x14ac:dyDescent="0.2">
      <c r="A15" s="27"/>
      <c r="B15" s="23"/>
      <c r="C15" s="28"/>
      <c r="D15" s="23"/>
      <c r="E15" s="30"/>
      <c r="F15" s="37"/>
      <c r="G15" s="32"/>
      <c r="H15" s="32"/>
      <c r="I15" s="24"/>
      <c r="J15" s="5"/>
      <c r="K15" s="5"/>
    </row>
    <row r="16" spans="1:24" ht="25" customHeight="1" x14ac:dyDescent="0.2">
      <c r="A16" s="27"/>
      <c r="B16" s="23"/>
      <c r="C16" s="28"/>
      <c r="D16" s="23"/>
      <c r="E16" s="30"/>
      <c r="F16" s="38"/>
      <c r="G16" s="32"/>
      <c r="H16" s="32"/>
      <c r="I16" s="24"/>
      <c r="J16" s="5"/>
      <c r="K16" s="5"/>
    </row>
    <row r="17" spans="1:15" ht="25" customHeight="1" x14ac:dyDescent="0.2">
      <c r="A17" s="27"/>
      <c r="B17" s="17"/>
      <c r="C17" s="16"/>
      <c r="D17" s="23"/>
      <c r="E17" s="30"/>
      <c r="F17" s="38"/>
      <c r="G17" s="32"/>
      <c r="H17" s="32"/>
      <c r="I17" s="24"/>
      <c r="J17" s="5"/>
      <c r="K17" s="5"/>
    </row>
    <row r="18" spans="1:15" ht="25" customHeight="1" x14ac:dyDescent="0.2">
      <c r="A18" s="27"/>
      <c r="B18" s="23"/>
      <c r="C18" s="28"/>
      <c r="D18" s="23"/>
      <c r="E18" s="30"/>
      <c r="F18" s="38"/>
      <c r="G18" s="32"/>
      <c r="H18" s="32"/>
      <c r="I18" s="24"/>
      <c r="J18" s="5"/>
      <c r="K18" s="5"/>
    </row>
    <row r="19" spans="1:15" ht="25" customHeight="1" x14ac:dyDescent="0.2">
      <c r="A19" s="39" t="s">
        <v>26</v>
      </c>
      <c r="B19" s="23"/>
      <c r="C19" s="28"/>
      <c r="D19" s="23"/>
      <c r="E19" s="30"/>
      <c r="F19" s="38"/>
      <c r="G19" s="32"/>
      <c r="H19" s="35" t="s">
        <v>15</v>
      </c>
      <c r="I19" s="24"/>
      <c r="J19" s="5"/>
      <c r="K19" s="5"/>
    </row>
    <row r="20" spans="1:15" ht="28.5" customHeight="1" thickBot="1" x14ac:dyDescent="0.25">
      <c r="A20" s="128" t="s">
        <v>27</v>
      </c>
      <c r="B20" s="129"/>
      <c r="C20" s="40"/>
      <c r="D20" s="41"/>
      <c r="E20" s="42"/>
      <c r="F20" s="43"/>
      <c r="G20" s="44"/>
      <c r="H20" s="45">
        <f>H10+H11+H12+H13</f>
        <v>698187.5</v>
      </c>
      <c r="I20" s="46"/>
      <c r="J20" s="5"/>
      <c r="K20" s="5"/>
    </row>
    <row r="21" spans="1:15" ht="20.149999999999999" customHeight="1" x14ac:dyDescent="0.2">
      <c r="A21" s="3"/>
      <c r="B21" s="3"/>
      <c r="C21" s="3"/>
      <c r="D21" s="3"/>
      <c r="E21" s="3"/>
      <c r="F21" s="3"/>
      <c r="G21" s="3"/>
      <c r="H21" s="3"/>
      <c r="I21" s="47"/>
      <c r="J21" s="5"/>
      <c r="K21" s="5"/>
    </row>
    <row r="22" spans="1:15" x14ac:dyDescent="0.2">
      <c r="A22" s="5"/>
      <c r="B22" s="5"/>
      <c r="C22" s="5"/>
      <c r="D22" s="5"/>
      <c r="E22" s="5"/>
      <c r="F22" s="5"/>
      <c r="G22" s="5"/>
      <c r="H22" s="5"/>
      <c r="I22" s="5"/>
      <c r="J22" s="12"/>
      <c r="K22" s="12"/>
      <c r="L22" s="92"/>
      <c r="M22" s="92"/>
      <c r="N22" s="92"/>
      <c r="O22" s="92"/>
    </row>
    <row r="23" spans="1:15" x14ac:dyDescent="0.2">
      <c r="A23" s="5"/>
      <c r="B23" s="5"/>
      <c r="C23" s="5"/>
      <c r="D23" s="5"/>
      <c r="E23" s="5"/>
      <c r="F23" s="5"/>
      <c r="G23" s="5"/>
      <c r="H23" s="5"/>
      <c r="I23" s="5"/>
      <c r="J23" s="12"/>
      <c r="K23" s="147"/>
      <c r="L23" s="147"/>
      <c r="M23" s="147"/>
      <c r="N23" s="147"/>
      <c r="O23" s="92"/>
    </row>
    <row r="24" spans="1:15" x14ac:dyDescent="0.2">
      <c r="A24" s="5"/>
      <c r="B24" s="5"/>
      <c r="C24" s="5"/>
      <c r="D24" s="5"/>
      <c r="E24" s="5"/>
      <c r="F24" s="5"/>
      <c r="G24" s="5"/>
      <c r="H24" s="5"/>
      <c r="I24" s="5"/>
      <c r="J24" s="12"/>
      <c r="K24" s="12"/>
      <c r="L24" s="93"/>
      <c r="M24" s="93"/>
      <c r="N24" s="93"/>
      <c r="O24" s="92"/>
    </row>
    <row r="25" spans="1:15" x14ac:dyDescent="0.2">
      <c r="J25" s="92"/>
      <c r="K25" s="92"/>
      <c r="L25" s="92"/>
      <c r="M25" s="92"/>
      <c r="N25" s="92"/>
      <c r="O25" s="92"/>
    </row>
    <row r="26" spans="1:15" x14ac:dyDescent="0.2">
      <c r="J26" s="92"/>
      <c r="K26" s="92"/>
      <c r="L26" s="92"/>
      <c r="M26" s="92"/>
      <c r="N26" s="92"/>
      <c r="O26" s="92"/>
    </row>
    <row r="27" spans="1:15" x14ac:dyDescent="0.2">
      <c r="J27" s="92"/>
      <c r="K27" s="92"/>
      <c r="L27" s="92"/>
      <c r="M27" s="92"/>
      <c r="N27" s="92"/>
      <c r="O27" s="92"/>
    </row>
    <row r="28" spans="1:15" x14ac:dyDescent="0.2">
      <c r="J28" s="92"/>
      <c r="K28" s="92"/>
      <c r="L28" s="92"/>
      <c r="M28" s="92"/>
      <c r="N28" s="92"/>
      <c r="O28" s="92"/>
    </row>
    <row r="29" spans="1:15" x14ac:dyDescent="0.2">
      <c r="J29" s="92"/>
      <c r="K29" s="92"/>
      <c r="L29" s="92"/>
      <c r="M29" s="92"/>
      <c r="N29" s="92"/>
      <c r="O29" s="92"/>
    </row>
  </sheetData>
  <mergeCells count="18">
    <mergeCell ref="D1:G1"/>
    <mergeCell ref="L1:X1"/>
    <mergeCell ref="D2:G2"/>
    <mergeCell ref="A5:D6"/>
    <mergeCell ref="E5:E6"/>
    <mergeCell ref="F5:F6"/>
    <mergeCell ref="G5:G6"/>
    <mergeCell ref="H5:H6"/>
    <mergeCell ref="I5:I6"/>
    <mergeCell ref="K23:N23"/>
    <mergeCell ref="C13:D13"/>
    <mergeCell ref="A7:B7"/>
    <mergeCell ref="A8:B8"/>
    <mergeCell ref="A9:B9"/>
    <mergeCell ref="A11:B11"/>
    <mergeCell ref="A20:B20"/>
    <mergeCell ref="A12:B12"/>
    <mergeCell ref="A13:B13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X28"/>
  <sheetViews>
    <sheetView topLeftCell="A33" zoomScale="85" zoomScaleNormal="85" workbookViewId="0">
      <selection activeCell="F45" sqref="F45"/>
    </sheetView>
  </sheetViews>
  <sheetFormatPr defaultColWidth="9" defaultRowHeight="12" x14ac:dyDescent="0.2"/>
  <cols>
    <col min="1" max="1" width="14.6328125" style="1" customWidth="1"/>
    <col min="2" max="2" width="21.26953125" style="1" customWidth="1"/>
    <col min="3" max="3" width="20.6328125" style="1" customWidth="1"/>
    <col min="4" max="4" width="18.6328125" style="1" customWidth="1"/>
    <col min="5" max="5" width="6.6328125" style="1" customWidth="1"/>
    <col min="6" max="6" width="10.6328125" style="1" customWidth="1"/>
    <col min="7" max="7" width="14.6328125" style="1" customWidth="1"/>
    <col min="8" max="8" width="18.6328125" style="1" customWidth="1"/>
    <col min="9" max="9" width="35.453125" style="1" customWidth="1"/>
    <col min="10" max="10" width="7.81640625" style="1" customWidth="1"/>
    <col min="11" max="11" width="19.26953125" style="1" customWidth="1"/>
    <col min="12" max="12" width="13.6328125" style="1" customWidth="1"/>
    <col min="13" max="13" width="16.36328125" style="1" customWidth="1"/>
    <col min="14" max="14" width="13.453125" style="1" customWidth="1"/>
    <col min="15" max="16384" width="9" style="1"/>
  </cols>
  <sheetData>
    <row r="1" spans="1:24" ht="27.75" customHeight="1" thickBot="1" x14ac:dyDescent="0.25">
      <c r="A1" s="2" t="s">
        <v>16</v>
      </c>
      <c r="B1" s="3"/>
      <c r="C1" s="3"/>
      <c r="D1" s="130" t="s">
        <v>40</v>
      </c>
      <c r="E1" s="130"/>
      <c r="F1" s="130"/>
      <c r="G1" s="130"/>
      <c r="H1" s="3"/>
      <c r="I1" s="4" t="s">
        <v>17</v>
      </c>
      <c r="J1" s="5"/>
      <c r="K1" s="5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</row>
    <row r="2" spans="1:24" ht="23.25" customHeight="1" x14ac:dyDescent="0.2">
      <c r="A2" s="81" t="s">
        <v>2</v>
      </c>
      <c r="B2" s="82">
        <f>H21</f>
        <v>247254</v>
      </c>
      <c r="C2" s="83" t="s">
        <v>3</v>
      </c>
      <c r="D2" s="150" t="s">
        <v>39</v>
      </c>
      <c r="E2" s="150"/>
      <c r="F2" s="150"/>
      <c r="G2" s="150"/>
      <c r="H2" s="84"/>
      <c r="I2" s="85"/>
      <c r="J2" s="5"/>
      <c r="K2" s="5"/>
    </row>
    <row r="3" spans="1:24" ht="27.75" customHeight="1" x14ac:dyDescent="0.2">
      <c r="A3" s="11"/>
      <c r="B3" s="12"/>
      <c r="C3" s="12"/>
      <c r="D3" s="12"/>
      <c r="E3" s="12"/>
      <c r="F3" s="12"/>
      <c r="G3" s="12"/>
      <c r="H3" s="12"/>
      <c r="I3" s="13"/>
      <c r="J3" s="5"/>
      <c r="K3" s="5"/>
    </row>
    <row r="4" spans="1:24" ht="13.5" customHeight="1" thickBot="1" x14ac:dyDescent="0.25">
      <c r="A4" s="14"/>
      <c r="B4" s="12"/>
      <c r="C4" s="12"/>
      <c r="D4" s="12"/>
      <c r="E4" s="15"/>
      <c r="F4" s="12"/>
      <c r="G4" s="12"/>
      <c r="H4" s="12"/>
      <c r="I4" s="13"/>
      <c r="J4" s="5"/>
      <c r="K4" s="5"/>
    </row>
    <row r="5" spans="1:24" ht="13.5" customHeight="1" x14ac:dyDescent="0.2">
      <c r="A5" s="133" t="s">
        <v>4</v>
      </c>
      <c r="B5" s="134"/>
      <c r="C5" s="134"/>
      <c r="D5" s="135"/>
      <c r="E5" s="134" t="s">
        <v>5</v>
      </c>
      <c r="F5" s="139" t="s">
        <v>6</v>
      </c>
      <c r="G5" s="141" t="s">
        <v>7</v>
      </c>
      <c r="H5" s="143" t="s">
        <v>18</v>
      </c>
      <c r="I5" s="145" t="s">
        <v>9</v>
      </c>
      <c r="J5" s="5"/>
      <c r="K5" s="5"/>
    </row>
    <row r="6" spans="1:24" ht="13.5" customHeight="1" x14ac:dyDescent="0.2">
      <c r="A6" s="136"/>
      <c r="B6" s="137"/>
      <c r="C6" s="137"/>
      <c r="D6" s="138"/>
      <c r="E6" s="137"/>
      <c r="F6" s="140"/>
      <c r="G6" s="142"/>
      <c r="H6" s="144"/>
      <c r="I6" s="146"/>
      <c r="J6" s="5"/>
      <c r="K6" s="5"/>
    </row>
    <row r="7" spans="1:24" ht="25" customHeight="1" x14ac:dyDescent="0.5">
      <c r="A7" s="123" t="s">
        <v>19</v>
      </c>
      <c r="B7" s="124"/>
      <c r="C7" s="16"/>
      <c r="D7" s="17"/>
      <c r="E7" s="18" t="s">
        <v>20</v>
      </c>
      <c r="F7" s="19">
        <v>2.5</v>
      </c>
      <c r="G7" s="20">
        <v>22800</v>
      </c>
      <c r="H7" s="20">
        <f>F7*G7</f>
        <v>57000</v>
      </c>
      <c r="I7" s="21"/>
      <c r="J7" s="5"/>
      <c r="K7" s="74"/>
    </row>
    <row r="8" spans="1:24" ht="25" customHeight="1" x14ac:dyDescent="0.2">
      <c r="A8" s="125" t="s">
        <v>32</v>
      </c>
      <c r="B8" s="126"/>
      <c r="C8" s="22"/>
      <c r="D8" s="23"/>
      <c r="E8" s="18" t="s">
        <v>20</v>
      </c>
      <c r="F8" s="19">
        <v>2.5</v>
      </c>
      <c r="G8" s="20">
        <v>24100</v>
      </c>
      <c r="H8" s="20">
        <f t="shared" ref="H8:H10" si="0">F8*G8</f>
        <v>60250</v>
      </c>
      <c r="I8" s="21"/>
      <c r="J8" s="5"/>
      <c r="K8" s="5"/>
    </row>
    <row r="9" spans="1:24" ht="25" customHeight="1" x14ac:dyDescent="0.2">
      <c r="A9" s="125" t="s">
        <v>21</v>
      </c>
      <c r="B9" s="126"/>
      <c r="C9" s="22"/>
      <c r="D9" s="23"/>
      <c r="E9" s="18" t="s">
        <v>20</v>
      </c>
      <c r="F9" s="19">
        <v>2.5</v>
      </c>
      <c r="G9" s="20">
        <v>21600</v>
      </c>
      <c r="H9" s="20">
        <f t="shared" si="0"/>
        <v>54000</v>
      </c>
      <c r="I9" s="21"/>
      <c r="J9" s="5"/>
      <c r="K9" s="5"/>
    </row>
    <row r="10" spans="1:24" ht="25" customHeight="1" x14ac:dyDescent="0.2">
      <c r="A10" s="125" t="s">
        <v>22</v>
      </c>
      <c r="B10" s="126"/>
      <c r="C10" s="22"/>
      <c r="D10" s="23"/>
      <c r="E10" s="18" t="s">
        <v>20</v>
      </c>
      <c r="F10" s="19">
        <v>2.5</v>
      </c>
      <c r="G10" s="20">
        <v>15900</v>
      </c>
      <c r="H10" s="20">
        <f t="shared" si="0"/>
        <v>39750</v>
      </c>
      <c r="I10" s="24"/>
      <c r="J10" s="5"/>
      <c r="K10" s="5"/>
    </row>
    <row r="11" spans="1:24" ht="25" customHeight="1" x14ac:dyDescent="0.2">
      <c r="A11" s="27" t="s">
        <v>23</v>
      </c>
      <c r="B11" s="23"/>
      <c r="C11" s="28"/>
      <c r="D11" s="29"/>
      <c r="E11" s="30"/>
      <c r="F11" s="31"/>
      <c r="G11" s="32"/>
      <c r="H11" s="32">
        <f>SUM(H7:H10)</f>
        <v>211000</v>
      </c>
      <c r="I11" s="24"/>
      <c r="J11" s="5"/>
      <c r="K11" s="5"/>
    </row>
    <row r="12" spans="1:24" ht="25" customHeight="1" x14ac:dyDescent="0.2">
      <c r="A12" s="125" t="s">
        <v>24</v>
      </c>
      <c r="B12" s="127"/>
      <c r="C12" s="28"/>
      <c r="D12" s="23"/>
      <c r="E12" s="33" t="s">
        <v>25</v>
      </c>
      <c r="F12" s="34">
        <v>3</v>
      </c>
      <c r="G12" s="32"/>
      <c r="H12" s="35">
        <f>H11*0.03</f>
        <v>6330</v>
      </c>
      <c r="I12" s="24" t="s">
        <v>59</v>
      </c>
      <c r="J12" s="5"/>
      <c r="K12" s="5"/>
    </row>
    <row r="13" spans="1:24" ht="25" customHeight="1" x14ac:dyDescent="0.2">
      <c r="A13" s="125" t="s">
        <v>41</v>
      </c>
      <c r="B13" s="126"/>
      <c r="C13" s="79"/>
      <c r="D13" s="29"/>
      <c r="E13" s="77" t="s">
        <v>46</v>
      </c>
      <c r="F13" s="75">
        <v>49.2</v>
      </c>
      <c r="G13" s="78">
        <v>470</v>
      </c>
      <c r="H13" s="88">
        <f>F13*G13</f>
        <v>23124</v>
      </c>
      <c r="I13" s="87" t="s">
        <v>45</v>
      </c>
      <c r="J13" s="5"/>
      <c r="K13" s="5"/>
    </row>
    <row r="14" spans="1:24" ht="25" customHeight="1" x14ac:dyDescent="0.2">
      <c r="A14" s="125" t="s">
        <v>42</v>
      </c>
      <c r="B14" s="126"/>
      <c r="C14" s="148"/>
      <c r="D14" s="149"/>
      <c r="E14" s="77" t="s">
        <v>44</v>
      </c>
      <c r="F14" s="76">
        <v>20</v>
      </c>
      <c r="G14" s="78">
        <v>340</v>
      </c>
      <c r="H14" s="88">
        <f>F14*G14</f>
        <v>6800</v>
      </c>
      <c r="I14" s="80"/>
      <c r="J14" s="5"/>
      <c r="K14" s="5"/>
    </row>
    <row r="15" spans="1:24" ht="25" customHeight="1" x14ac:dyDescent="0.2">
      <c r="A15" s="27"/>
      <c r="B15" s="23"/>
      <c r="C15" s="28"/>
      <c r="D15" s="23"/>
      <c r="E15" s="30"/>
      <c r="F15" s="37"/>
      <c r="G15" s="32"/>
      <c r="H15" s="78"/>
      <c r="I15" s="24"/>
      <c r="J15" s="5"/>
      <c r="K15" s="5"/>
    </row>
    <row r="16" spans="1:24" ht="25" customHeight="1" x14ac:dyDescent="0.2">
      <c r="A16" s="27"/>
      <c r="B16" s="23"/>
      <c r="C16" s="28"/>
      <c r="D16" s="23"/>
      <c r="E16" s="30"/>
      <c r="F16" s="37"/>
      <c r="G16" s="32"/>
      <c r="H16" s="32"/>
      <c r="I16" s="24"/>
      <c r="J16" s="5"/>
      <c r="K16" s="5"/>
    </row>
    <row r="17" spans="1:11" ht="25" customHeight="1" x14ac:dyDescent="0.2">
      <c r="A17" s="27"/>
      <c r="B17" s="23"/>
      <c r="C17" s="28"/>
      <c r="D17" s="23"/>
      <c r="E17" s="30"/>
      <c r="F17" s="38"/>
      <c r="G17" s="32"/>
      <c r="H17" s="32"/>
      <c r="I17" s="24"/>
      <c r="J17" s="5"/>
      <c r="K17" s="5"/>
    </row>
    <row r="18" spans="1:11" ht="25" customHeight="1" x14ac:dyDescent="0.2">
      <c r="A18" s="27"/>
      <c r="B18" s="17"/>
      <c r="C18" s="16"/>
      <c r="D18" s="23"/>
      <c r="E18" s="30"/>
      <c r="F18" s="38"/>
      <c r="G18" s="32"/>
      <c r="H18" s="32"/>
      <c r="I18" s="24"/>
      <c r="J18" s="5"/>
      <c r="K18" s="5"/>
    </row>
    <row r="19" spans="1:11" ht="25" customHeight="1" x14ac:dyDescent="0.2">
      <c r="A19" s="27"/>
      <c r="B19" s="23"/>
      <c r="C19" s="28"/>
      <c r="D19" s="23"/>
      <c r="E19" s="30"/>
      <c r="F19" s="38"/>
      <c r="G19" s="32"/>
      <c r="H19" s="32"/>
      <c r="I19" s="24"/>
      <c r="J19" s="5"/>
      <c r="K19" s="5"/>
    </row>
    <row r="20" spans="1:11" ht="25" customHeight="1" x14ac:dyDescent="0.2">
      <c r="A20" s="39" t="s">
        <v>26</v>
      </c>
      <c r="B20" s="23"/>
      <c r="C20" s="28"/>
      <c r="D20" s="23"/>
      <c r="E20" s="30"/>
      <c r="F20" s="38"/>
      <c r="G20" s="32"/>
      <c r="H20" s="35" t="s">
        <v>15</v>
      </c>
      <c r="I20" s="24"/>
      <c r="J20" s="5"/>
      <c r="K20" s="5"/>
    </row>
    <row r="21" spans="1:11" ht="28.5" customHeight="1" thickBot="1" x14ac:dyDescent="0.25">
      <c r="A21" s="128" t="s">
        <v>27</v>
      </c>
      <c r="B21" s="129"/>
      <c r="C21" s="40"/>
      <c r="D21" s="41"/>
      <c r="E21" s="42"/>
      <c r="F21" s="43"/>
      <c r="G21" s="44"/>
      <c r="H21" s="45">
        <f>H11+H12+H13+H14</f>
        <v>247254</v>
      </c>
      <c r="I21" s="46"/>
      <c r="J21" s="5"/>
      <c r="K21" s="5"/>
    </row>
    <row r="22" spans="1:11" ht="20.149999999999999" customHeight="1" x14ac:dyDescent="0.2">
      <c r="A22" s="3"/>
      <c r="B22" s="3"/>
      <c r="C22" s="3"/>
      <c r="D22" s="3"/>
      <c r="E22" s="3"/>
      <c r="F22" s="3"/>
      <c r="G22" s="3"/>
      <c r="H22" s="3"/>
      <c r="I22" s="47"/>
      <c r="J22" s="5"/>
      <c r="K22" s="5"/>
    </row>
    <row r="23" spans="1:11" x14ac:dyDescent="0.2">
      <c r="A23" s="5"/>
      <c r="B23" s="5" t="s">
        <v>67</v>
      </c>
      <c r="C23" s="5"/>
      <c r="D23" s="5"/>
      <c r="E23" s="5"/>
      <c r="F23" s="5"/>
      <c r="G23" s="5"/>
      <c r="H23" s="5"/>
      <c r="I23" s="5"/>
      <c r="J23" s="5"/>
      <c r="K23" s="5"/>
    </row>
    <row r="24" spans="1:11" ht="18" customHeight="1" x14ac:dyDescent="0.2">
      <c r="B24" s="1" t="s">
        <v>66</v>
      </c>
      <c r="C24" s="1" t="s">
        <v>68</v>
      </c>
    </row>
    <row r="25" spans="1:11" x14ac:dyDescent="0.2">
      <c r="C25" s="1" t="s">
        <v>69</v>
      </c>
    </row>
    <row r="27" spans="1:11" x14ac:dyDescent="0.2">
      <c r="C27" s="1" t="s">
        <v>71</v>
      </c>
    </row>
    <row r="28" spans="1:11" x14ac:dyDescent="0.2">
      <c r="C28" s="1" t="s">
        <v>72</v>
      </c>
    </row>
  </sheetData>
  <mergeCells count="18">
    <mergeCell ref="D1:G1"/>
    <mergeCell ref="L1:X1"/>
    <mergeCell ref="D2:G2"/>
    <mergeCell ref="A5:D6"/>
    <mergeCell ref="E5:E6"/>
    <mergeCell ref="F5:F6"/>
    <mergeCell ref="G5:G6"/>
    <mergeCell ref="H5:H6"/>
    <mergeCell ref="I5:I6"/>
    <mergeCell ref="C14:D14"/>
    <mergeCell ref="A21:B21"/>
    <mergeCell ref="A9:B9"/>
    <mergeCell ref="A7:B7"/>
    <mergeCell ref="A8:B8"/>
    <mergeCell ref="A10:B10"/>
    <mergeCell ref="A12:B12"/>
    <mergeCell ref="A13:B13"/>
    <mergeCell ref="A14:B14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A1:X23"/>
  <sheetViews>
    <sheetView zoomScale="85" zoomScaleNormal="85" workbookViewId="0">
      <selection activeCell="I37" sqref="I37"/>
    </sheetView>
  </sheetViews>
  <sheetFormatPr defaultColWidth="9" defaultRowHeight="12" x14ac:dyDescent="0.2"/>
  <cols>
    <col min="1" max="1" width="14.6328125" style="1" customWidth="1"/>
    <col min="2" max="2" width="21.26953125" style="1" customWidth="1"/>
    <col min="3" max="3" width="20.6328125" style="1" customWidth="1"/>
    <col min="4" max="4" width="18.6328125" style="1" customWidth="1"/>
    <col min="5" max="5" width="6.6328125" style="1" customWidth="1"/>
    <col min="6" max="6" width="10.6328125" style="1" customWidth="1"/>
    <col min="7" max="7" width="14.6328125" style="1" customWidth="1"/>
    <col min="8" max="8" width="18.6328125" style="1" customWidth="1"/>
    <col min="9" max="9" width="35.453125" style="1" customWidth="1"/>
    <col min="10" max="10" width="7.81640625" style="1" customWidth="1"/>
    <col min="11" max="11" width="19.26953125" style="1" customWidth="1"/>
    <col min="12" max="12" width="13.6328125" style="1" customWidth="1"/>
    <col min="13" max="13" width="16.36328125" style="1" customWidth="1"/>
    <col min="14" max="14" width="13.453125" style="1" customWidth="1"/>
    <col min="15" max="16384" width="9" style="1"/>
  </cols>
  <sheetData>
    <row r="1" spans="1:24" ht="27.75" customHeight="1" thickBot="1" x14ac:dyDescent="0.25">
      <c r="A1" s="2" t="s">
        <v>16</v>
      </c>
      <c r="B1" s="3"/>
      <c r="C1" s="3"/>
      <c r="D1" s="130" t="s">
        <v>55</v>
      </c>
      <c r="E1" s="130"/>
      <c r="F1" s="130"/>
      <c r="G1" s="130"/>
      <c r="H1" s="3"/>
      <c r="I1" s="4" t="s">
        <v>17</v>
      </c>
      <c r="J1" s="5"/>
      <c r="K1" s="5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</row>
    <row r="2" spans="1:24" ht="23.25" customHeight="1" x14ac:dyDescent="0.2">
      <c r="A2" s="81" t="s">
        <v>2</v>
      </c>
      <c r="B2" s="82">
        <f>H21</f>
        <v>209616.25</v>
      </c>
      <c r="C2" s="83" t="s">
        <v>3</v>
      </c>
      <c r="D2" s="150" t="s">
        <v>60</v>
      </c>
      <c r="E2" s="150"/>
      <c r="F2" s="150"/>
      <c r="G2" s="150"/>
      <c r="H2" s="84"/>
      <c r="I2" s="85"/>
      <c r="J2" s="5"/>
      <c r="K2" s="5"/>
    </row>
    <row r="3" spans="1:24" ht="27.75" customHeight="1" x14ac:dyDescent="0.2">
      <c r="A3" s="11"/>
      <c r="B3" s="12"/>
      <c r="C3" s="12"/>
      <c r="D3" s="12"/>
      <c r="E3" s="12"/>
      <c r="F3" s="12"/>
      <c r="G3" s="12"/>
      <c r="H3" s="12"/>
      <c r="I3" s="13"/>
      <c r="J3" s="5"/>
      <c r="K3" s="5"/>
    </row>
    <row r="4" spans="1:24" ht="13.5" customHeight="1" thickBot="1" x14ac:dyDescent="0.25">
      <c r="A4" s="14"/>
      <c r="B4" s="12"/>
      <c r="C4" s="12"/>
      <c r="D4" s="12"/>
      <c r="E4" s="15"/>
      <c r="F4" s="12"/>
      <c r="G4" s="12"/>
      <c r="H4" s="12"/>
      <c r="I4" s="13"/>
      <c r="J4" s="5"/>
      <c r="K4" s="5"/>
    </row>
    <row r="5" spans="1:24" ht="13.5" customHeight="1" x14ac:dyDescent="0.2">
      <c r="A5" s="133" t="s">
        <v>4</v>
      </c>
      <c r="B5" s="134"/>
      <c r="C5" s="134"/>
      <c r="D5" s="135"/>
      <c r="E5" s="134" t="s">
        <v>5</v>
      </c>
      <c r="F5" s="139" t="s">
        <v>6</v>
      </c>
      <c r="G5" s="141" t="s">
        <v>7</v>
      </c>
      <c r="H5" s="143" t="s">
        <v>18</v>
      </c>
      <c r="I5" s="145" t="s">
        <v>9</v>
      </c>
      <c r="J5" s="5"/>
      <c r="K5" s="5"/>
    </row>
    <row r="6" spans="1:24" ht="13.5" customHeight="1" x14ac:dyDescent="0.2">
      <c r="A6" s="136"/>
      <c r="B6" s="137"/>
      <c r="C6" s="137"/>
      <c r="D6" s="138"/>
      <c r="E6" s="137"/>
      <c r="F6" s="140"/>
      <c r="G6" s="142"/>
      <c r="H6" s="144"/>
      <c r="I6" s="146"/>
      <c r="J6" s="5"/>
      <c r="K6" s="5"/>
    </row>
    <row r="7" spans="1:24" ht="25" customHeight="1" x14ac:dyDescent="0.5">
      <c r="A7" s="123" t="s">
        <v>19</v>
      </c>
      <c r="B7" s="124"/>
      <c r="C7" s="16"/>
      <c r="D7" s="17"/>
      <c r="E7" s="18" t="s">
        <v>20</v>
      </c>
      <c r="F7" s="19">
        <v>1</v>
      </c>
      <c r="G7" s="20">
        <v>22800</v>
      </c>
      <c r="H7" s="20">
        <f>F7*G7</f>
        <v>22800</v>
      </c>
      <c r="I7" s="21"/>
      <c r="J7" s="5"/>
      <c r="K7" s="74"/>
    </row>
    <row r="8" spans="1:24" ht="25" customHeight="1" x14ac:dyDescent="0.2">
      <c r="A8" s="125" t="s">
        <v>32</v>
      </c>
      <c r="B8" s="126"/>
      <c r="C8" s="22"/>
      <c r="D8" s="23"/>
      <c r="E8" s="18" t="s">
        <v>20</v>
      </c>
      <c r="F8" s="19">
        <v>4</v>
      </c>
      <c r="G8" s="20">
        <v>24100</v>
      </c>
      <c r="H8" s="20">
        <f t="shared" ref="H8:H10" si="0">F8*G8</f>
        <v>96400</v>
      </c>
      <c r="I8" s="21"/>
      <c r="J8" s="5"/>
      <c r="K8" s="5"/>
    </row>
    <row r="9" spans="1:24" ht="25" customHeight="1" x14ac:dyDescent="0.2">
      <c r="A9" s="125" t="s">
        <v>21</v>
      </c>
      <c r="B9" s="126"/>
      <c r="C9" s="22"/>
      <c r="D9" s="23"/>
      <c r="E9" s="18" t="s">
        <v>20</v>
      </c>
      <c r="F9" s="19">
        <v>2</v>
      </c>
      <c r="G9" s="20">
        <v>21600</v>
      </c>
      <c r="H9" s="20">
        <f t="shared" si="0"/>
        <v>43200</v>
      </c>
      <c r="I9" s="21"/>
      <c r="J9" s="5"/>
      <c r="K9" s="5"/>
    </row>
    <row r="10" spans="1:24" ht="25" customHeight="1" x14ac:dyDescent="0.2">
      <c r="A10" s="125" t="s">
        <v>22</v>
      </c>
      <c r="B10" s="126"/>
      <c r="C10" s="90"/>
      <c r="D10" s="23"/>
      <c r="E10" s="18" t="s">
        <v>20</v>
      </c>
      <c r="F10" s="19">
        <v>1.25</v>
      </c>
      <c r="G10" s="20">
        <v>15900</v>
      </c>
      <c r="H10" s="20">
        <f t="shared" si="0"/>
        <v>19875</v>
      </c>
      <c r="I10" s="24"/>
      <c r="J10" s="5"/>
      <c r="K10" s="5"/>
    </row>
    <row r="11" spans="1:24" ht="25" customHeight="1" x14ac:dyDescent="0.2">
      <c r="A11" s="27" t="s">
        <v>23</v>
      </c>
      <c r="B11" s="23"/>
      <c r="C11" s="28"/>
      <c r="D11" s="29"/>
      <c r="E11" s="30"/>
      <c r="F11" s="31"/>
      <c r="G11" s="32"/>
      <c r="H11" s="32">
        <f>SUM(H7:H10)</f>
        <v>182275</v>
      </c>
      <c r="I11" s="24"/>
      <c r="J11" s="5"/>
      <c r="K11" s="5"/>
    </row>
    <row r="12" spans="1:24" ht="25" customHeight="1" x14ac:dyDescent="0.2">
      <c r="A12" s="125" t="s">
        <v>24</v>
      </c>
      <c r="B12" s="127"/>
      <c r="C12" s="28"/>
      <c r="D12" s="23"/>
      <c r="E12" s="33" t="s">
        <v>25</v>
      </c>
      <c r="F12" s="34">
        <v>15</v>
      </c>
      <c r="G12" s="32"/>
      <c r="H12" s="35">
        <f>H11*0.15</f>
        <v>27341.25</v>
      </c>
      <c r="I12" s="24" t="s">
        <v>35</v>
      </c>
      <c r="J12" s="5"/>
      <c r="K12" s="5"/>
    </row>
    <row r="13" spans="1:24" ht="25" customHeight="1" x14ac:dyDescent="0.2">
      <c r="A13" s="125"/>
      <c r="B13" s="126"/>
      <c r="C13" s="79"/>
      <c r="D13" s="29"/>
      <c r="E13" s="77"/>
      <c r="F13" s="75"/>
      <c r="G13" s="78"/>
      <c r="H13" s="88"/>
      <c r="I13" s="87"/>
      <c r="J13" s="5"/>
      <c r="K13" s="5"/>
    </row>
    <row r="14" spans="1:24" ht="25" customHeight="1" x14ac:dyDescent="0.2">
      <c r="A14" s="125"/>
      <c r="B14" s="126"/>
      <c r="C14" s="148"/>
      <c r="D14" s="149"/>
      <c r="E14" s="77"/>
      <c r="F14" s="76"/>
      <c r="G14" s="78"/>
      <c r="H14" s="88"/>
      <c r="I14" s="80"/>
      <c r="J14" s="5"/>
      <c r="K14" s="5"/>
    </row>
    <row r="15" spans="1:24" ht="25" customHeight="1" x14ac:dyDescent="0.2">
      <c r="A15" s="27"/>
      <c r="B15" s="23"/>
      <c r="C15" s="28"/>
      <c r="D15" s="23"/>
      <c r="E15" s="30"/>
      <c r="F15" s="37"/>
      <c r="G15" s="32"/>
      <c r="H15" s="78"/>
      <c r="I15" s="24"/>
      <c r="J15" s="5"/>
      <c r="K15" s="5"/>
    </row>
    <row r="16" spans="1:24" ht="25" customHeight="1" x14ac:dyDescent="0.2">
      <c r="A16" s="27"/>
      <c r="B16" s="23"/>
      <c r="C16" s="28"/>
      <c r="D16" s="23"/>
      <c r="E16" s="30"/>
      <c r="F16" s="37"/>
      <c r="G16" s="32"/>
      <c r="H16" s="32"/>
      <c r="I16" s="24"/>
      <c r="J16" s="5"/>
      <c r="K16" s="5"/>
    </row>
    <row r="17" spans="1:11" ht="25" customHeight="1" x14ac:dyDescent="0.2">
      <c r="A17" s="27"/>
      <c r="B17" s="23"/>
      <c r="C17" s="28"/>
      <c r="D17" s="23"/>
      <c r="E17" s="30"/>
      <c r="F17" s="38"/>
      <c r="G17" s="32"/>
      <c r="H17" s="32"/>
      <c r="I17" s="24"/>
      <c r="J17" s="5"/>
      <c r="K17" s="5"/>
    </row>
    <row r="18" spans="1:11" ht="25" customHeight="1" x14ac:dyDescent="0.2">
      <c r="A18" s="27"/>
      <c r="B18" s="17"/>
      <c r="C18" s="16"/>
      <c r="D18" s="23"/>
      <c r="E18" s="30"/>
      <c r="F18" s="38"/>
      <c r="G18" s="32"/>
      <c r="H18" s="32"/>
      <c r="I18" s="24"/>
      <c r="J18" s="5"/>
      <c r="K18" s="5"/>
    </row>
    <row r="19" spans="1:11" ht="25" customHeight="1" x14ac:dyDescent="0.2">
      <c r="A19" s="27"/>
      <c r="B19" s="23"/>
      <c r="C19" s="28"/>
      <c r="D19" s="23"/>
      <c r="E19" s="30"/>
      <c r="F19" s="38"/>
      <c r="G19" s="32"/>
      <c r="H19" s="32"/>
      <c r="I19" s="24"/>
      <c r="J19" s="5"/>
      <c r="K19" s="5"/>
    </row>
    <row r="20" spans="1:11" ht="25" customHeight="1" x14ac:dyDescent="0.2">
      <c r="A20" s="39" t="s">
        <v>26</v>
      </c>
      <c r="B20" s="23"/>
      <c r="C20" s="28"/>
      <c r="D20" s="23"/>
      <c r="E20" s="30"/>
      <c r="F20" s="38"/>
      <c r="G20" s="32"/>
      <c r="H20" s="35" t="s">
        <v>15</v>
      </c>
      <c r="I20" s="24"/>
      <c r="J20" s="5"/>
      <c r="K20" s="5"/>
    </row>
    <row r="21" spans="1:11" ht="28.5" customHeight="1" thickBot="1" x14ac:dyDescent="0.25">
      <c r="A21" s="128" t="s">
        <v>27</v>
      </c>
      <c r="B21" s="129"/>
      <c r="C21" s="40"/>
      <c r="D21" s="41"/>
      <c r="E21" s="42"/>
      <c r="F21" s="43"/>
      <c r="G21" s="44"/>
      <c r="H21" s="45">
        <f>H11+H12</f>
        <v>209616.25</v>
      </c>
      <c r="I21" s="46"/>
      <c r="J21" s="5"/>
      <c r="K21" s="5"/>
    </row>
    <row r="22" spans="1:11" ht="20.149999999999999" customHeight="1" x14ac:dyDescent="0.2">
      <c r="A22" s="3"/>
      <c r="B22" s="3"/>
      <c r="C22" s="3"/>
      <c r="D22" s="3"/>
      <c r="E22" s="3"/>
      <c r="F22" s="3"/>
      <c r="G22" s="3"/>
      <c r="H22" s="3"/>
      <c r="I22" s="47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</sheetData>
  <mergeCells count="18">
    <mergeCell ref="D1:G1"/>
    <mergeCell ref="L1:X1"/>
    <mergeCell ref="D2:G2"/>
    <mergeCell ref="A5:D6"/>
    <mergeCell ref="E5:E6"/>
    <mergeCell ref="F5:F6"/>
    <mergeCell ref="G5:G6"/>
    <mergeCell ref="H5:H6"/>
    <mergeCell ref="I5:I6"/>
    <mergeCell ref="A14:B14"/>
    <mergeCell ref="C14:D14"/>
    <mergeCell ref="A21:B21"/>
    <mergeCell ref="A7:B7"/>
    <mergeCell ref="A8:B8"/>
    <mergeCell ref="A9:B9"/>
    <mergeCell ref="A10:B10"/>
    <mergeCell ref="A12:B12"/>
    <mergeCell ref="A13:B13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X22"/>
  <sheetViews>
    <sheetView zoomScale="85" zoomScaleNormal="85" workbookViewId="0">
      <selection activeCell="J57" sqref="J57"/>
    </sheetView>
  </sheetViews>
  <sheetFormatPr defaultColWidth="9" defaultRowHeight="12" x14ac:dyDescent="0.2"/>
  <cols>
    <col min="1" max="1" width="14.6328125" style="1" customWidth="1"/>
    <col min="2" max="2" width="21.26953125" style="1" customWidth="1"/>
    <col min="3" max="3" width="20.6328125" style="1" customWidth="1"/>
    <col min="4" max="4" width="18.6328125" style="1" customWidth="1"/>
    <col min="5" max="5" width="6.6328125" style="1" customWidth="1"/>
    <col min="6" max="6" width="10.6328125" style="1" customWidth="1"/>
    <col min="7" max="7" width="14.6328125" style="1" customWidth="1"/>
    <col min="8" max="8" width="18.6328125" style="1" customWidth="1"/>
    <col min="9" max="9" width="35.453125" style="1" customWidth="1"/>
    <col min="10" max="10" width="7.81640625" style="1" customWidth="1"/>
    <col min="11" max="11" width="19.26953125" style="1" customWidth="1"/>
    <col min="12" max="12" width="13.6328125" style="1" customWidth="1"/>
    <col min="13" max="13" width="16.36328125" style="1" customWidth="1"/>
    <col min="14" max="14" width="13.453125" style="1" customWidth="1"/>
    <col min="15" max="16384" width="9" style="1"/>
  </cols>
  <sheetData>
    <row r="1" spans="1:24" ht="27.75" customHeight="1" thickBot="1" x14ac:dyDescent="0.25">
      <c r="A1" s="2" t="s">
        <v>16</v>
      </c>
      <c r="B1" s="3"/>
      <c r="C1" s="3"/>
      <c r="D1" s="130" t="s">
        <v>47</v>
      </c>
      <c r="E1" s="130"/>
      <c r="F1" s="130"/>
      <c r="G1" s="130"/>
      <c r="H1" s="3"/>
      <c r="I1" s="4" t="s">
        <v>17</v>
      </c>
      <c r="J1" s="5"/>
      <c r="K1" s="5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</row>
    <row r="2" spans="1:24" ht="23.25" customHeight="1" x14ac:dyDescent="0.2">
      <c r="A2" s="81" t="s">
        <v>2</v>
      </c>
      <c r="B2" s="82">
        <f>H20</f>
        <v>203937.65</v>
      </c>
      <c r="C2" s="83" t="s">
        <v>3</v>
      </c>
      <c r="D2" s="150" t="s">
        <v>31</v>
      </c>
      <c r="E2" s="150"/>
      <c r="F2" s="150"/>
      <c r="G2" s="150"/>
      <c r="H2" s="84"/>
      <c r="I2" s="85"/>
      <c r="J2" s="5"/>
      <c r="K2" s="5"/>
    </row>
    <row r="3" spans="1:24" ht="27.75" customHeight="1" x14ac:dyDescent="0.2">
      <c r="A3" s="11"/>
      <c r="B3" s="12"/>
      <c r="C3" s="12"/>
      <c r="D3" s="12"/>
      <c r="E3" s="12"/>
      <c r="F3" s="12"/>
      <c r="G3" s="12"/>
      <c r="H3" s="12"/>
      <c r="I3" s="13"/>
      <c r="J3" s="5"/>
      <c r="K3" s="5"/>
    </row>
    <row r="4" spans="1:24" ht="13.5" customHeight="1" thickBot="1" x14ac:dyDescent="0.25">
      <c r="A4" s="14"/>
      <c r="B4" s="12"/>
      <c r="C4" s="12"/>
      <c r="D4" s="12"/>
      <c r="E4" s="15"/>
      <c r="F4" s="12"/>
      <c r="G4" s="12"/>
      <c r="H4" s="12"/>
      <c r="I4" s="13"/>
      <c r="J4" s="5"/>
      <c r="K4" s="5"/>
    </row>
    <row r="5" spans="1:24" ht="13.5" customHeight="1" x14ac:dyDescent="0.2">
      <c r="A5" s="133" t="s">
        <v>4</v>
      </c>
      <c r="B5" s="134"/>
      <c r="C5" s="134"/>
      <c r="D5" s="135"/>
      <c r="E5" s="134" t="s">
        <v>5</v>
      </c>
      <c r="F5" s="139" t="s">
        <v>6</v>
      </c>
      <c r="G5" s="141" t="s">
        <v>7</v>
      </c>
      <c r="H5" s="143" t="s">
        <v>18</v>
      </c>
      <c r="I5" s="145" t="s">
        <v>9</v>
      </c>
      <c r="J5" s="5"/>
      <c r="K5" s="5"/>
    </row>
    <row r="6" spans="1:24" ht="13.5" customHeight="1" x14ac:dyDescent="0.2">
      <c r="A6" s="136"/>
      <c r="B6" s="137"/>
      <c r="C6" s="137"/>
      <c r="D6" s="138"/>
      <c r="E6" s="137"/>
      <c r="F6" s="140"/>
      <c r="G6" s="142"/>
      <c r="H6" s="144"/>
      <c r="I6" s="146"/>
      <c r="J6" s="5"/>
      <c r="K6" s="5"/>
    </row>
    <row r="7" spans="1:24" ht="25" customHeight="1" x14ac:dyDescent="0.5">
      <c r="A7" s="123" t="s">
        <v>19</v>
      </c>
      <c r="B7" s="124"/>
      <c r="C7" s="16"/>
      <c r="D7" s="17"/>
      <c r="E7" s="18" t="s">
        <v>20</v>
      </c>
      <c r="F7" s="19">
        <v>0.91</v>
      </c>
      <c r="G7" s="20">
        <v>22800</v>
      </c>
      <c r="H7" s="20">
        <f>F7*G7</f>
        <v>20748</v>
      </c>
      <c r="I7" s="21"/>
      <c r="J7" s="5"/>
      <c r="K7" s="74"/>
    </row>
    <row r="8" spans="1:24" ht="25" customHeight="1" x14ac:dyDescent="0.2">
      <c r="A8" s="125" t="s">
        <v>32</v>
      </c>
      <c r="B8" s="126"/>
      <c r="C8" s="22"/>
      <c r="D8" s="23"/>
      <c r="E8" s="18" t="s">
        <v>20</v>
      </c>
      <c r="F8" s="19">
        <v>3.64</v>
      </c>
      <c r="G8" s="20">
        <v>24100</v>
      </c>
      <c r="H8" s="20">
        <f t="shared" ref="H8:H10" si="0">F8*G8</f>
        <v>87724</v>
      </c>
      <c r="I8" s="21"/>
      <c r="J8" s="5"/>
      <c r="K8" s="5"/>
    </row>
    <row r="9" spans="1:24" ht="25" customHeight="1" x14ac:dyDescent="0.2">
      <c r="A9" s="125" t="s">
        <v>21</v>
      </c>
      <c r="B9" s="126"/>
      <c r="C9" s="22"/>
      <c r="D9" s="23"/>
      <c r="E9" s="18" t="s">
        <v>20</v>
      </c>
      <c r="F9" s="19">
        <v>0.91</v>
      </c>
      <c r="G9" s="20">
        <v>21600</v>
      </c>
      <c r="H9" s="20">
        <f t="shared" si="0"/>
        <v>19656</v>
      </c>
      <c r="I9" s="21"/>
      <c r="J9" s="5"/>
      <c r="K9" s="5"/>
    </row>
    <row r="10" spans="1:24" ht="25" customHeight="1" x14ac:dyDescent="0.2">
      <c r="A10" s="125" t="s">
        <v>22</v>
      </c>
      <c r="B10" s="126"/>
      <c r="C10" s="22"/>
      <c r="D10" s="23"/>
      <c r="E10" s="18" t="s">
        <v>20</v>
      </c>
      <c r="F10" s="19">
        <v>2.73</v>
      </c>
      <c r="G10" s="20">
        <v>15900</v>
      </c>
      <c r="H10" s="20">
        <f t="shared" si="0"/>
        <v>43407</v>
      </c>
      <c r="I10" s="24"/>
      <c r="J10" s="5"/>
      <c r="K10" s="5"/>
    </row>
    <row r="11" spans="1:24" ht="25" customHeight="1" x14ac:dyDescent="0.2">
      <c r="A11" s="27" t="s">
        <v>23</v>
      </c>
      <c r="B11" s="23"/>
      <c r="C11" s="28"/>
      <c r="D11" s="29"/>
      <c r="E11" s="30"/>
      <c r="F11" s="31"/>
      <c r="G11" s="32"/>
      <c r="H11" s="32">
        <f>SUM(H7:H10)</f>
        <v>171535</v>
      </c>
      <c r="I11" s="24"/>
      <c r="J11" s="5"/>
      <c r="K11" s="5"/>
    </row>
    <row r="12" spans="1:24" ht="25" customHeight="1" x14ac:dyDescent="0.2">
      <c r="A12" s="125" t="s">
        <v>24</v>
      </c>
      <c r="B12" s="127"/>
      <c r="C12" s="28"/>
      <c r="D12" s="23"/>
      <c r="E12" s="33" t="s">
        <v>25</v>
      </c>
      <c r="F12" s="96">
        <v>19</v>
      </c>
      <c r="G12" s="32"/>
      <c r="H12" s="102">
        <f>H11*0.05</f>
        <v>8576.75</v>
      </c>
      <c r="I12" s="101" t="s">
        <v>35</v>
      </c>
      <c r="J12" s="5"/>
      <c r="K12" s="5"/>
    </row>
    <row r="13" spans="1:24" ht="25" customHeight="1" x14ac:dyDescent="0.2">
      <c r="A13" s="125" t="s">
        <v>41</v>
      </c>
      <c r="B13" s="126"/>
      <c r="C13" s="79"/>
      <c r="D13" s="29"/>
      <c r="E13" s="77" t="s">
        <v>46</v>
      </c>
      <c r="F13" s="97">
        <v>14.9</v>
      </c>
      <c r="G13" s="78">
        <v>470</v>
      </c>
      <c r="H13" s="103">
        <f>F13*G13</f>
        <v>7003</v>
      </c>
      <c r="I13" s="94" t="s">
        <v>62</v>
      </c>
      <c r="J13" s="5"/>
      <c r="K13" s="5"/>
    </row>
    <row r="14" spans="1:24" s="91" customFormat="1" ht="25" customHeight="1" x14ac:dyDescent="0.2">
      <c r="A14" s="39" t="s">
        <v>61</v>
      </c>
      <c r="B14" s="89"/>
      <c r="C14" s="28"/>
      <c r="D14" s="23"/>
      <c r="E14" s="77" t="s">
        <v>48</v>
      </c>
      <c r="F14" s="76">
        <v>1.1000000000000001</v>
      </c>
      <c r="G14" s="98">
        <v>4000</v>
      </c>
      <c r="H14" s="99">
        <f t="shared" ref="H14:H16" si="1">F14*G14</f>
        <v>4400</v>
      </c>
      <c r="I14" s="100" t="s">
        <v>63</v>
      </c>
      <c r="J14" s="5"/>
      <c r="K14" s="5"/>
    </row>
    <row r="15" spans="1:24" s="91" customFormat="1" ht="25" customHeight="1" x14ac:dyDescent="0.2">
      <c r="A15" s="39" t="s">
        <v>49</v>
      </c>
      <c r="B15" s="89"/>
      <c r="C15" s="28" t="s">
        <v>50</v>
      </c>
      <c r="D15" s="23"/>
      <c r="E15" s="77" t="s">
        <v>43</v>
      </c>
      <c r="F15" s="76">
        <v>8.89</v>
      </c>
      <c r="G15" s="78">
        <v>1310</v>
      </c>
      <c r="H15" s="104">
        <f t="shared" si="1"/>
        <v>11645.900000000001</v>
      </c>
      <c r="I15" s="100" t="s">
        <v>64</v>
      </c>
      <c r="J15" s="5"/>
      <c r="K15" s="5"/>
    </row>
    <row r="16" spans="1:24" ht="25" customHeight="1" x14ac:dyDescent="0.2">
      <c r="A16" s="125" t="s">
        <v>42</v>
      </c>
      <c r="B16" s="126"/>
      <c r="C16" s="148"/>
      <c r="D16" s="149"/>
      <c r="E16" s="77" t="s">
        <v>44</v>
      </c>
      <c r="F16" s="109">
        <v>2.2200000000000002</v>
      </c>
      <c r="G16" s="108">
        <v>350</v>
      </c>
      <c r="H16" s="107">
        <f t="shared" si="1"/>
        <v>777.00000000000011</v>
      </c>
      <c r="I16" s="100" t="s">
        <v>65</v>
      </c>
      <c r="J16" s="5"/>
      <c r="K16" s="5"/>
    </row>
    <row r="17" spans="1:11" ht="25" customHeight="1" x14ac:dyDescent="0.2">
      <c r="A17" s="95"/>
      <c r="B17" s="92"/>
      <c r="C17" s="92"/>
      <c r="D17" s="111"/>
      <c r="E17" s="106"/>
      <c r="F17" s="110"/>
      <c r="G17" s="105"/>
      <c r="H17" s="105"/>
      <c r="I17" s="87"/>
      <c r="J17" s="5"/>
      <c r="K17" s="5"/>
    </row>
    <row r="18" spans="1:11" ht="25" customHeight="1" x14ac:dyDescent="0.2">
      <c r="A18" s="27"/>
      <c r="B18" s="23"/>
      <c r="C18" s="28"/>
      <c r="D18" s="23"/>
      <c r="E18" s="30"/>
      <c r="F18" s="38"/>
      <c r="G18" s="32"/>
      <c r="H18" s="32"/>
      <c r="I18" s="24"/>
      <c r="J18" s="5"/>
      <c r="K18" s="5"/>
    </row>
    <row r="19" spans="1:11" ht="25" customHeight="1" x14ac:dyDescent="0.2">
      <c r="A19" s="39" t="s">
        <v>26</v>
      </c>
      <c r="B19" s="23"/>
      <c r="C19" s="28"/>
      <c r="D19" s="23"/>
      <c r="E19" s="30"/>
      <c r="F19" s="38"/>
      <c r="G19" s="32"/>
      <c r="H19" s="35" t="s">
        <v>15</v>
      </c>
      <c r="I19" s="24"/>
      <c r="J19" s="5"/>
      <c r="K19" s="5"/>
    </row>
    <row r="20" spans="1:11" ht="28.5" customHeight="1" thickBot="1" x14ac:dyDescent="0.25">
      <c r="A20" s="128" t="s">
        <v>27</v>
      </c>
      <c r="B20" s="129"/>
      <c r="C20" s="40"/>
      <c r="D20" s="41"/>
      <c r="E20" s="42"/>
      <c r="F20" s="43"/>
      <c r="G20" s="44"/>
      <c r="H20" s="45">
        <f>SUM(H11:H19)</f>
        <v>203937.65</v>
      </c>
      <c r="I20" s="46"/>
      <c r="J20" s="5"/>
      <c r="K20" s="5"/>
    </row>
    <row r="21" spans="1:11" ht="20.149999999999999" customHeight="1" x14ac:dyDescent="0.2">
      <c r="A21" s="12"/>
      <c r="B21" s="12"/>
      <c r="C21" s="12"/>
      <c r="D21" s="12"/>
      <c r="E21" s="12"/>
      <c r="F21" s="12"/>
      <c r="G21" s="12"/>
      <c r="H21" s="12"/>
      <c r="I21" s="112"/>
      <c r="J21" s="5"/>
      <c r="K21" s="5"/>
    </row>
    <row r="22" spans="1:1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</sheetData>
  <mergeCells count="18">
    <mergeCell ref="D1:G1"/>
    <mergeCell ref="L1:X1"/>
    <mergeCell ref="D2:G2"/>
    <mergeCell ref="A5:D6"/>
    <mergeCell ref="E5:E6"/>
    <mergeCell ref="F5:F6"/>
    <mergeCell ref="G5:G6"/>
    <mergeCell ref="H5:H6"/>
    <mergeCell ref="I5:I6"/>
    <mergeCell ref="A16:B16"/>
    <mergeCell ref="C16:D16"/>
    <mergeCell ref="A20:B20"/>
    <mergeCell ref="A7:B7"/>
    <mergeCell ref="A8:B8"/>
    <mergeCell ref="A9:B9"/>
    <mergeCell ref="A10:B10"/>
    <mergeCell ref="A12:B12"/>
    <mergeCell ref="A13:B13"/>
  </mergeCells>
  <phoneticPr fontId="2"/>
  <printOptions horizontalCentered="1"/>
  <pageMargins left="0" right="0" top="1.5748031496062993" bottom="0" header="0.9055118110236221" footer="0.51181102362204722"/>
  <pageSetup paperSize="9" scale="88" orientation="landscape" blackAndWhite="1" r:id="rId1"/>
  <headerFooter alignWithMargins="0">
    <oddHeader>&amp;C&amp;"ＭＳ 明朝,標準"&amp;18代　　　　価　　　　表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2</vt:i4>
      </vt:variant>
    </vt:vector>
  </HeadingPairs>
  <TitlesOfParts>
    <vt:vector size="10" baseType="lpstr">
      <vt:lpstr>見積書かがみ</vt:lpstr>
      <vt:lpstr>内訳</vt:lpstr>
      <vt:lpstr>法面清掃工（必要な場合）</vt:lpstr>
      <vt:lpstr>法面洗浄工</vt:lpstr>
      <vt:lpstr>ステンレスアンカー設置工 </vt:lpstr>
      <vt:lpstr>注入工</vt:lpstr>
      <vt:lpstr>水抜きパイプ設置工</vt:lpstr>
      <vt:lpstr>繊維モルタル吹付工</vt:lpstr>
      <vt:lpstr>見積書かがみ!Print_Area</vt:lpstr>
      <vt:lpstr>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peace2</dc:creator>
  <cp:lastModifiedBy>peace2</cp:lastModifiedBy>
  <dcterms:created xsi:type="dcterms:W3CDTF">2017-06-09T04:21:52Z</dcterms:created>
  <dcterms:modified xsi:type="dcterms:W3CDTF">2017-10-07T05:40:21Z</dcterms:modified>
</cp:coreProperties>
</file>